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15" yWindow="-15" windowWidth="7320" windowHeight="8460" tabRatio="663" firstSheet="2" activeTab="2"/>
  </bookViews>
  <sheets>
    <sheet name="------" sheetId="12" state="veryHidden" r:id="rId1"/>
    <sheet name="VXXXXX" sheetId="13" state="veryHidden" r:id="rId2"/>
    <sheet name="징수실적" sheetId="18" r:id="rId3"/>
  </sheets>
  <calcPr calcId="124519"/>
</workbook>
</file>

<file path=xl/calcChain.xml><?xml version="1.0" encoding="utf-8"?>
<calcChain xmlns="http://schemas.openxmlformats.org/spreadsheetml/2006/main">
  <c r="G18" i="18"/>
  <c r="H18"/>
  <c r="M14"/>
  <c r="N14"/>
  <c r="O14"/>
  <c r="P14"/>
  <c r="E15"/>
  <c r="F15"/>
  <c r="G15"/>
  <c r="H15"/>
  <c r="I15"/>
  <c r="J15"/>
  <c r="O15" s="1"/>
  <c r="K15"/>
  <c r="L15"/>
  <c r="Q15"/>
  <c r="R15"/>
  <c r="R13" s="1"/>
  <c r="R10" s="1"/>
  <c r="M16"/>
  <c r="N16"/>
  <c r="O16"/>
  <c r="P16"/>
  <c r="M17"/>
  <c r="N17"/>
  <c r="O17"/>
  <c r="P17"/>
  <c r="E18"/>
  <c r="F18"/>
  <c r="I18"/>
  <c r="J18"/>
  <c r="K18"/>
  <c r="L18"/>
  <c r="Q18"/>
  <c r="R18"/>
  <c r="M19"/>
  <c r="N19"/>
  <c r="O19"/>
  <c r="P19"/>
  <c r="M20"/>
  <c r="N20"/>
  <c r="O20"/>
  <c r="P20"/>
  <c r="M21"/>
  <c r="N21"/>
  <c r="O21"/>
  <c r="P21"/>
  <c r="M22"/>
  <c r="N22"/>
  <c r="O22"/>
  <c r="P22"/>
  <c r="M23"/>
  <c r="N23"/>
  <c r="O23"/>
  <c r="P23"/>
  <c r="M24"/>
  <c r="N24"/>
  <c r="O24"/>
  <c r="P24"/>
  <c r="M25"/>
  <c r="N25"/>
  <c r="O25"/>
  <c r="P25"/>
  <c r="E26"/>
  <c r="F26"/>
  <c r="G26"/>
  <c r="H26"/>
  <c r="I26"/>
  <c r="J26"/>
  <c r="J13" s="1"/>
  <c r="K26"/>
  <c r="L26"/>
  <c r="Q26"/>
  <c r="R26"/>
  <c r="M27"/>
  <c r="N27"/>
  <c r="O27"/>
  <c r="P27"/>
  <c r="M28"/>
  <c r="N28"/>
  <c r="O28"/>
  <c r="P28"/>
  <c r="M29"/>
  <c r="N29"/>
  <c r="O29"/>
  <c r="P29"/>
  <c r="M30"/>
  <c r="N30"/>
  <c r="O30"/>
  <c r="P30"/>
  <c r="M31"/>
  <c r="N31"/>
  <c r="O31"/>
  <c r="P31"/>
  <c r="M32"/>
  <c r="N32"/>
  <c r="O32"/>
  <c r="P32"/>
  <c r="M34"/>
  <c r="N34"/>
  <c r="O34"/>
  <c r="P34"/>
  <c r="M35"/>
  <c r="N35"/>
  <c r="O35"/>
  <c r="P35"/>
  <c r="E36"/>
  <c r="E33" s="1"/>
  <c r="E11" s="1"/>
  <c r="F36"/>
  <c r="F33" s="1"/>
  <c r="F11" s="1"/>
  <c r="G36"/>
  <c r="G33" s="1"/>
  <c r="G11" s="1"/>
  <c r="H36"/>
  <c r="I36"/>
  <c r="I33" s="1"/>
  <c r="I11" s="1"/>
  <c r="J36"/>
  <c r="O36" s="1"/>
  <c r="K36"/>
  <c r="K33" s="1"/>
  <c r="K11" s="1"/>
  <c r="L36"/>
  <c r="Q36"/>
  <c r="Q33" s="1"/>
  <c r="R36"/>
  <c r="M37"/>
  <c r="N37"/>
  <c r="O37"/>
  <c r="P37"/>
  <c r="M38"/>
  <c r="N38"/>
  <c r="O38"/>
  <c r="P38"/>
  <c r="M39"/>
  <c r="N39"/>
  <c r="O39"/>
  <c r="P39"/>
  <c r="M40"/>
  <c r="N40"/>
  <c r="O40"/>
  <c r="P40"/>
  <c r="M41"/>
  <c r="N41"/>
  <c r="O41"/>
  <c r="P41"/>
  <c r="M42"/>
  <c r="N42"/>
  <c r="O42"/>
  <c r="P42"/>
  <c r="M43"/>
  <c r="N43"/>
  <c r="O43"/>
  <c r="P43"/>
  <c r="M44"/>
  <c r="N44"/>
  <c r="O44"/>
  <c r="P44"/>
  <c r="M45"/>
  <c r="N45"/>
  <c r="O45"/>
  <c r="P45"/>
  <c r="M46"/>
  <c r="N46"/>
  <c r="O46"/>
  <c r="P46"/>
  <c r="E47"/>
  <c r="F47"/>
  <c r="G47"/>
  <c r="H47"/>
  <c r="I47"/>
  <c r="J47"/>
  <c r="K47"/>
  <c r="L47"/>
  <c r="Q47"/>
  <c r="R47"/>
  <c r="M48"/>
  <c r="M47" s="1"/>
  <c r="N48"/>
  <c r="O48"/>
  <c r="P48"/>
  <c r="M49"/>
  <c r="N49"/>
  <c r="O49"/>
  <c r="P49"/>
  <c r="M50"/>
  <c r="N50"/>
  <c r="O50"/>
  <c r="P50"/>
  <c r="N15"/>
  <c r="R33"/>
  <c r="R11" s="1"/>
  <c r="H33"/>
  <c r="H11" s="1"/>
  <c r="M26"/>
  <c r="N26" l="1"/>
  <c r="P36"/>
  <c r="L33"/>
  <c r="Q13"/>
  <c r="Q10" s="1"/>
  <c r="M18"/>
  <c r="L13"/>
  <c r="P18"/>
  <c r="I13"/>
  <c r="I10" s="1"/>
  <c r="I9" s="1"/>
  <c r="N18"/>
  <c r="N47"/>
  <c r="M15"/>
  <c r="M13" s="1"/>
  <c r="F13"/>
  <c r="F10" s="1"/>
  <c r="F9" s="1"/>
  <c r="R9"/>
  <c r="K13"/>
  <c r="K10" s="1"/>
  <c r="K9" s="1"/>
  <c r="P15"/>
  <c r="N36"/>
  <c r="M36"/>
  <c r="O18"/>
  <c r="E13"/>
  <c r="E12" s="1"/>
  <c r="G13"/>
  <c r="P26"/>
  <c r="O13"/>
  <c r="J10"/>
  <c r="Q11"/>
  <c r="G10"/>
  <c r="G9" s="1"/>
  <c r="G12"/>
  <c r="R12"/>
  <c r="H13"/>
  <c r="O47"/>
  <c r="O26"/>
  <c r="P47"/>
  <c r="J33"/>
  <c r="I12" l="1"/>
  <c r="F12"/>
  <c r="Q9"/>
  <c r="L10"/>
  <c r="L9" s="1"/>
  <c r="Q12"/>
  <c r="L11"/>
  <c r="L12"/>
  <c r="K12"/>
  <c r="M33"/>
  <c r="N13"/>
  <c r="E10"/>
  <c r="E9" s="1"/>
  <c r="H12"/>
  <c r="H10"/>
  <c r="H9" s="1"/>
  <c r="M10"/>
  <c r="O10"/>
  <c r="P10"/>
  <c r="N33"/>
  <c r="P33"/>
  <c r="O33"/>
  <c r="J11"/>
  <c r="J9" s="1"/>
  <c r="J12"/>
  <c r="P13"/>
  <c r="N10" l="1"/>
  <c r="M12"/>
  <c r="M11"/>
  <c r="N9"/>
  <c r="O9"/>
  <c r="P9"/>
  <c r="N11"/>
  <c r="P11"/>
  <c r="O11"/>
  <c r="P12"/>
  <c r="N12"/>
  <c r="O12"/>
  <c r="M9" l="1"/>
</calcChain>
</file>

<file path=xl/sharedStrings.xml><?xml version="1.0" encoding="utf-8"?>
<sst xmlns="http://schemas.openxmlformats.org/spreadsheetml/2006/main" count="83" uniqueCount="71">
  <si>
    <t>주  행  세</t>
    <phoneticPr fontId="2" type="noConversion"/>
  </si>
  <si>
    <t>지방교육세</t>
    <phoneticPr fontId="2" type="noConversion"/>
  </si>
  <si>
    <t>농업소득세</t>
    <phoneticPr fontId="2" type="noConversion"/>
  </si>
  <si>
    <t>재산세분</t>
    <phoneticPr fontId="2" type="noConversion"/>
  </si>
  <si>
    <t>자동차세분</t>
    <phoneticPr fontId="2" type="noConversion"/>
  </si>
  <si>
    <t>담배소비세분</t>
    <phoneticPr fontId="2" type="noConversion"/>
  </si>
  <si>
    <t>시
군
세</t>
    <phoneticPr fontId="2" type="noConversion"/>
  </si>
  <si>
    <t>소    계</t>
    <phoneticPr fontId="2" type="noConversion"/>
  </si>
  <si>
    <t>주  민  세</t>
    <phoneticPr fontId="2" type="noConversion"/>
  </si>
  <si>
    <t>재  산  세</t>
    <phoneticPr fontId="2" type="noConversion"/>
  </si>
  <si>
    <t>도  축  세</t>
    <phoneticPr fontId="2" type="noConversion"/>
  </si>
  <si>
    <t>담배소비세</t>
    <phoneticPr fontId="2" type="noConversion"/>
  </si>
  <si>
    <t>종합토지세</t>
    <phoneticPr fontId="2" type="noConversion"/>
  </si>
  <si>
    <t>도시계획세</t>
    <phoneticPr fontId="2" type="noConversion"/>
  </si>
  <si>
    <t>과
년
도</t>
    <phoneticPr fontId="2" type="noConversion"/>
  </si>
  <si>
    <t>계</t>
    <phoneticPr fontId="2" type="noConversion"/>
  </si>
  <si>
    <t>도      세</t>
    <phoneticPr fontId="2" type="noConversion"/>
  </si>
  <si>
    <t>시  군  세</t>
    <phoneticPr fontId="2" type="noConversion"/>
  </si>
  <si>
    <t xml:space="preserve">세입징수관명 : </t>
    <phoneticPr fontId="2" type="noConversion"/>
  </si>
  <si>
    <t>현
년
도</t>
    <phoneticPr fontId="2" type="noConversion"/>
  </si>
  <si>
    <t>도
세</t>
    <phoneticPr fontId="2" type="noConversion"/>
  </si>
  <si>
    <t>취  득  세</t>
    <phoneticPr fontId="2" type="noConversion"/>
  </si>
  <si>
    <t>등  록  세</t>
    <phoneticPr fontId="2" type="noConversion"/>
  </si>
  <si>
    <t>면  허  세</t>
    <phoneticPr fontId="2" type="noConversion"/>
  </si>
  <si>
    <t>공동시설세</t>
    <phoneticPr fontId="2" type="noConversion"/>
  </si>
  <si>
    <t>지역개발세</t>
    <phoneticPr fontId="2" type="noConversion"/>
  </si>
  <si>
    <t>주민세분</t>
    <phoneticPr fontId="2" type="noConversion"/>
  </si>
  <si>
    <t>소     계</t>
    <phoneticPr fontId="2" type="noConversion"/>
  </si>
  <si>
    <t>도       세</t>
    <phoneticPr fontId="2" type="noConversion"/>
  </si>
  <si>
    <t>등록분</t>
    <phoneticPr fontId="2" type="noConversion"/>
  </si>
  <si>
    <t>면허분</t>
    <phoneticPr fontId="2" type="noConversion"/>
  </si>
  <si>
    <t>특정자원</t>
    <phoneticPr fontId="2" type="noConversion"/>
  </si>
  <si>
    <t>특정부동산</t>
    <phoneticPr fontId="2" type="noConversion"/>
  </si>
  <si>
    <t>지방소비세</t>
    <phoneticPr fontId="2" type="noConversion"/>
  </si>
  <si>
    <t>지
방
교
육
세</t>
    <phoneticPr fontId="2" type="noConversion"/>
  </si>
  <si>
    <t>등록면허세분</t>
    <phoneticPr fontId="2" type="noConversion"/>
  </si>
  <si>
    <t>자동 
차세</t>
    <phoneticPr fontId="2" type="noConversion"/>
  </si>
  <si>
    <t>자동차분</t>
    <phoneticPr fontId="2" type="noConversion"/>
  </si>
  <si>
    <t>지방소득세</t>
    <phoneticPr fontId="2" type="noConversion"/>
  </si>
  <si>
    <t>사 업 소세</t>
    <phoneticPr fontId="2" type="noConversion"/>
  </si>
  <si>
    <t>취득세분</t>
    <phoneticPr fontId="2" type="noConversion"/>
  </si>
  <si>
    <t>관    서    명 :</t>
    <phoneticPr fontId="2" type="noConversion"/>
  </si>
  <si>
    <t xml:space="preserve">작    성    자 : </t>
    <phoneticPr fontId="2" type="noConversion"/>
  </si>
  <si>
    <t>제출   년월일 :</t>
    <phoneticPr fontId="2" type="noConversion"/>
  </si>
  <si>
    <t>※ 매월  10일까지 제출</t>
    <phoneticPr fontId="2" type="noConversion"/>
  </si>
  <si>
    <t>(단위 : 천원)</t>
    <phoneticPr fontId="2" type="noConversion"/>
  </si>
  <si>
    <t>구    분</t>
    <phoneticPr fontId="2" type="noConversion"/>
  </si>
  <si>
    <t>목 표액 (예산액)</t>
    <phoneticPr fontId="2" type="noConversion"/>
  </si>
  <si>
    <t>부     과     액</t>
    <phoneticPr fontId="2" type="noConversion"/>
  </si>
  <si>
    <t>징     수     액</t>
    <phoneticPr fontId="2" type="noConversion"/>
  </si>
  <si>
    <t>불납결손액</t>
    <phoneticPr fontId="2" type="noConversion"/>
  </si>
  <si>
    <t>미 수 납 액</t>
    <phoneticPr fontId="2" type="noConversion"/>
  </si>
  <si>
    <t>징 수 비 율</t>
    <phoneticPr fontId="2" type="noConversion"/>
  </si>
  <si>
    <t>과오납 환부액</t>
    <phoneticPr fontId="2" type="noConversion"/>
  </si>
  <si>
    <t>당  초</t>
    <phoneticPr fontId="2" type="noConversion"/>
  </si>
  <si>
    <t>최  종</t>
    <phoneticPr fontId="2" type="noConversion"/>
  </si>
  <si>
    <t>본월분</t>
    <phoneticPr fontId="2" type="noConversion"/>
  </si>
  <si>
    <t>누   계</t>
    <phoneticPr fontId="2" type="noConversion"/>
  </si>
  <si>
    <t>대목표
(당초)</t>
    <phoneticPr fontId="2" type="noConversion"/>
  </si>
  <si>
    <t>대목표
(최종)</t>
    <phoneticPr fontId="2" type="noConversion"/>
  </si>
  <si>
    <t>대부과</t>
    <phoneticPr fontId="2" type="noConversion"/>
  </si>
  <si>
    <t>총
괄</t>
    <phoneticPr fontId="2" type="noConversion"/>
  </si>
  <si>
    <t>합       계</t>
    <phoneticPr fontId="2" type="noConversion"/>
  </si>
  <si>
    <t>등  록
면허세</t>
    <phoneticPr fontId="2" type="noConversion"/>
  </si>
  <si>
    <t>지  역
자  원
시설세</t>
    <phoneticPr fontId="2" type="noConversion"/>
  </si>
  <si>
    <t>주 행 분</t>
    <phoneticPr fontId="2" type="noConversion"/>
  </si>
  <si>
    <t>여수시</t>
    <phoneticPr fontId="2" type="noConversion"/>
  </si>
  <si>
    <t>여수시 세무과장 오유석</t>
    <phoneticPr fontId="2" type="noConversion"/>
  </si>
  <si>
    <t>여수시기획경제국장 김두인</t>
    <phoneticPr fontId="2" type="noConversion"/>
  </si>
  <si>
    <r>
      <t>2013년</t>
    </r>
    <r>
      <rPr>
        <b/>
        <sz val="24"/>
        <rFont val="휴먼엑스포"/>
        <family val="1"/>
        <charset val="129"/>
      </rPr>
      <t xml:space="preserve">  12</t>
    </r>
    <r>
      <rPr>
        <b/>
        <sz val="24"/>
        <color indexed="10"/>
        <rFont val="휴먼엑스포"/>
        <family val="1"/>
        <charset val="129"/>
      </rPr>
      <t>월분</t>
    </r>
    <r>
      <rPr>
        <sz val="24"/>
        <rFont val="휴먼엑스포"/>
        <family val="1"/>
        <charset val="129"/>
      </rPr>
      <t xml:space="preserve"> 지방세 징수실적 보고서 (2013 회계)</t>
    </r>
    <phoneticPr fontId="2" type="noConversion"/>
  </si>
  <si>
    <t xml:space="preserve">2014년  1월   10일   </t>
    <phoneticPr fontId="2" type="noConversion"/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</si>
</sst>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176" formatCode="#,##0.0_ "/>
    <numFmt numFmtId="178" formatCode="_ * #,##0_ ;_ * \-#,##0_ ;_ * &quot;-&quot;_ ;_ @_ "/>
    <numFmt numFmtId="179" formatCode="_ * #,##0.00_ ;_ * \-#,##0.00_ ;_ * &quot;-&quot;??_ ;_ @_ "/>
    <numFmt numFmtId="180" formatCode="&quot;₩&quot;#,##0;&quot;₩&quot;&quot;₩&quot;\-#,##0"/>
    <numFmt numFmtId="181" formatCode="&quot;₩&quot;#,##0.00;&quot;₩&quot;&quot;₩&quot;\-#,##0.00"/>
    <numFmt numFmtId="182" formatCode="#,##0;[Red]&quot;-&quot;#,##0"/>
  </numFmts>
  <fonts count="2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바탕체"/>
      <family val="1"/>
      <charset val="129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뼻뮝"/>
      <family val="1"/>
      <charset val="129"/>
    </font>
    <font>
      <sz val="11"/>
      <name val="굴림체"/>
      <family val="3"/>
      <charset val="129"/>
    </font>
    <font>
      <sz val="10"/>
      <name val="돋움"/>
      <family val="3"/>
      <charset val="129"/>
    </font>
    <font>
      <sz val="10"/>
      <name val="휴먼엑스포"/>
      <family val="1"/>
      <charset val="129"/>
    </font>
    <font>
      <sz val="11"/>
      <name val="휴먼엑스포"/>
      <family val="1"/>
      <charset val="129"/>
    </font>
    <font>
      <b/>
      <sz val="20"/>
      <name val="휴먼엑스포"/>
      <family val="1"/>
      <charset val="129"/>
    </font>
    <font>
      <sz val="12"/>
      <name val="휴먼엑스포"/>
      <family val="1"/>
      <charset val="129"/>
    </font>
    <font>
      <sz val="11"/>
      <name val="양재튼튼체B"/>
      <family val="1"/>
      <charset val="129"/>
    </font>
    <font>
      <b/>
      <sz val="11"/>
      <name val="굴림체"/>
      <family val="3"/>
      <charset val="129"/>
    </font>
    <font>
      <b/>
      <sz val="24"/>
      <color indexed="12"/>
      <name val="휴먼엑스포"/>
      <family val="1"/>
      <charset val="129"/>
    </font>
    <font>
      <b/>
      <sz val="24"/>
      <name val="휴먼엑스포"/>
      <family val="1"/>
      <charset val="129"/>
    </font>
    <font>
      <b/>
      <sz val="24"/>
      <color indexed="10"/>
      <name val="휴먼엑스포"/>
      <family val="1"/>
      <charset val="129"/>
    </font>
    <font>
      <sz val="24"/>
      <name val="휴먼엑스포"/>
      <family val="1"/>
      <charset val="129"/>
    </font>
    <font>
      <b/>
      <sz val="12"/>
      <color indexed="10"/>
      <name val="휴먼엑스포"/>
      <family val="1"/>
      <charset val="129"/>
    </font>
    <font>
      <b/>
      <sz val="12"/>
      <name val="휴먼엑스포"/>
      <family val="1"/>
      <charset val="129"/>
    </font>
    <font>
      <i/>
      <sz val="12"/>
      <color indexed="10"/>
      <name val="휴먼엑스포"/>
      <family val="1"/>
      <charset val="129"/>
    </font>
    <font>
      <sz val="11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1">
    <xf numFmtId="0" fontId="0" fillId="0" borderId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/>
    <xf numFmtId="0" fontId="7" fillId="0" borderId="0"/>
    <xf numFmtId="41" fontId="1" fillId="0" borderId="0" applyFont="0" applyFill="0" applyBorder="0" applyAlignment="0" applyProtection="0"/>
    <xf numFmtId="41" fontId="23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4" fillId="0" borderId="0" applyFont="0" applyFill="0" applyBorder="0" applyAlignment="0" applyProtection="0"/>
  </cellStyleXfs>
  <cellXfs count="88">
    <xf numFmtId="0" fontId="0" fillId="0" borderId="0" xfId="0"/>
    <xf numFmtId="3" fontId="3" fillId="0" borderId="0" xfId="0" applyNumberFormat="1" applyFont="1" applyAlignment="1" applyProtection="1">
      <alignment vertical="center"/>
    </xf>
    <xf numFmtId="3" fontId="3" fillId="0" borderId="0" xfId="0" applyNumberFormat="1" applyFont="1" applyProtection="1"/>
    <xf numFmtId="3" fontId="8" fillId="0" borderId="0" xfId="0" applyNumberFormat="1" applyFont="1" applyAlignment="1" applyProtection="1">
      <alignment horizontal="right" vertical="center"/>
    </xf>
    <xf numFmtId="3" fontId="9" fillId="0" borderId="0" xfId="0" applyNumberFormat="1" applyFont="1" applyProtection="1"/>
    <xf numFmtId="3" fontId="9" fillId="0" borderId="0" xfId="0" applyNumberFormat="1" applyFont="1" applyFill="1" applyProtection="1"/>
    <xf numFmtId="3" fontId="10" fillId="2" borderId="1" xfId="7" applyNumberFormat="1" applyFont="1" applyFill="1" applyBorder="1" applyAlignment="1" applyProtection="1">
      <alignment horizontal="right" vertical="center"/>
    </xf>
    <xf numFmtId="176" fontId="10" fillId="2" borderId="1" xfId="0" applyNumberFormat="1" applyFont="1" applyFill="1" applyBorder="1" applyAlignment="1" applyProtection="1">
      <alignment vertical="center"/>
    </xf>
    <xf numFmtId="3" fontId="10" fillId="3" borderId="1" xfId="7" applyNumberFormat="1" applyFont="1" applyFill="1" applyBorder="1" applyAlignment="1" applyProtection="1">
      <alignment horizontal="right" vertical="center"/>
      <protection locked="0"/>
    </xf>
    <xf numFmtId="3" fontId="10" fillId="0" borderId="1" xfId="7" applyNumberFormat="1" applyFont="1" applyFill="1" applyBorder="1" applyAlignment="1" applyProtection="1">
      <alignment horizontal="right" vertical="center"/>
      <protection locked="0"/>
    </xf>
    <xf numFmtId="3" fontId="11" fillId="0" borderId="0" xfId="0" applyNumberFormat="1" applyFont="1" applyAlignment="1" applyProtection="1">
      <alignment vertical="center"/>
    </xf>
    <xf numFmtId="3" fontId="11" fillId="0" borderId="0" xfId="0" applyNumberFormat="1" applyFont="1" applyAlignment="1" applyProtection="1">
      <alignment horizontal="left" vertical="center"/>
    </xf>
    <xf numFmtId="3" fontId="13" fillId="0" borderId="0" xfId="0" applyNumberFormat="1" applyFont="1" applyAlignment="1" applyProtection="1">
      <alignment horizontal="left" vertical="center"/>
    </xf>
    <xf numFmtId="0" fontId="13" fillId="0" borderId="0" xfId="0" applyNumberFormat="1" applyFont="1" applyAlignment="1" applyProtection="1">
      <alignment horizontal="left" vertical="center"/>
    </xf>
    <xf numFmtId="3" fontId="10" fillId="4" borderId="0" xfId="0" applyNumberFormat="1" applyFont="1" applyFill="1" applyAlignment="1" applyProtection="1">
      <alignment horizontal="left" vertical="center"/>
    </xf>
    <xf numFmtId="3" fontId="13" fillId="0" borderId="0" xfId="0" applyNumberFormat="1" applyFont="1" applyAlignment="1" applyProtection="1">
      <alignment horizontal="left" vertical="center"/>
      <protection locked="0"/>
    </xf>
    <xf numFmtId="3" fontId="13" fillId="0" borderId="0" xfId="0" applyNumberFormat="1" applyFont="1" applyAlignment="1" applyProtection="1">
      <alignment vertical="center"/>
    </xf>
    <xf numFmtId="3" fontId="12" fillId="0" borderId="0" xfId="0" quotePrefix="1" applyNumberFormat="1" applyFont="1" applyAlignment="1" applyProtection="1">
      <alignment horizontal="center" vertical="center"/>
    </xf>
    <xf numFmtId="3" fontId="13" fillId="0" borderId="0" xfId="0" applyNumberFormat="1" applyFont="1" applyAlignment="1" applyProtection="1">
      <alignment vertical="center"/>
      <protection locked="0"/>
    </xf>
    <xf numFmtId="3" fontId="10" fillId="5" borderId="1" xfId="7" applyNumberFormat="1" applyFont="1" applyFill="1" applyBorder="1" applyAlignment="1" applyProtection="1">
      <alignment horizontal="right" vertical="center"/>
    </xf>
    <xf numFmtId="176" fontId="10" fillId="5" borderId="1" xfId="0" applyNumberFormat="1" applyFont="1" applyFill="1" applyBorder="1" applyAlignment="1" applyProtection="1">
      <alignment vertical="center"/>
    </xf>
    <xf numFmtId="3" fontId="10" fillId="2" borderId="1" xfId="7" applyNumberFormat="1" applyFont="1" applyFill="1" applyBorder="1" applyAlignment="1" applyProtection="1">
      <alignment horizontal="right" vertical="center"/>
      <protection locked="0"/>
    </xf>
    <xf numFmtId="3" fontId="10" fillId="0" borderId="1" xfId="7" applyNumberFormat="1" applyFont="1" applyFill="1" applyBorder="1" applyAlignment="1" applyProtection="1">
      <alignment horizontal="right" vertical="center"/>
    </xf>
    <xf numFmtId="3" fontId="14" fillId="0" borderId="0" xfId="0" applyNumberFormat="1" applyFont="1" applyAlignment="1" applyProtection="1">
      <alignment horizontal="center" vertical="center"/>
    </xf>
    <xf numFmtId="3" fontId="10" fillId="0" borderId="0" xfId="0" applyNumberFormat="1" applyFont="1" applyFill="1" applyAlignment="1" applyProtection="1">
      <alignment horizontal="left" vertical="center"/>
    </xf>
    <xf numFmtId="3" fontId="15" fillId="0" borderId="0" xfId="0" applyNumberFormat="1" applyFont="1" applyAlignment="1" applyProtection="1">
      <alignment horizontal="right" vertical="center"/>
    </xf>
    <xf numFmtId="3" fontId="20" fillId="0" borderId="0" xfId="0" applyNumberFormat="1" applyFont="1" applyAlignment="1" applyProtection="1">
      <alignment vertical="center"/>
    </xf>
    <xf numFmtId="3" fontId="10" fillId="6" borderId="2" xfId="7" applyNumberFormat="1" applyFont="1" applyFill="1" applyBorder="1" applyAlignment="1" applyProtection="1">
      <alignment horizontal="right" vertical="center"/>
    </xf>
    <xf numFmtId="176" fontId="10" fillId="6" borderId="2" xfId="0" applyNumberFormat="1" applyFont="1" applyFill="1" applyBorder="1" applyAlignment="1" applyProtection="1">
      <alignment vertical="center"/>
    </xf>
    <xf numFmtId="3" fontId="10" fillId="5" borderId="3" xfId="7" applyNumberFormat="1" applyFont="1" applyFill="1" applyBorder="1" applyAlignment="1" applyProtection="1">
      <alignment horizontal="right" vertical="center"/>
    </xf>
    <xf numFmtId="176" fontId="10" fillId="5" borderId="3" xfId="0" applyNumberFormat="1" applyFont="1" applyFill="1" applyBorder="1" applyAlignment="1" applyProtection="1">
      <alignment vertical="center"/>
    </xf>
    <xf numFmtId="3" fontId="10" fillId="5" borderId="4" xfId="7" applyNumberFormat="1" applyFont="1" applyFill="1" applyBorder="1" applyAlignment="1" applyProtection="1">
      <alignment horizontal="right" vertical="center"/>
    </xf>
    <xf numFmtId="176" fontId="10" fillId="5" borderId="4" xfId="0" applyNumberFormat="1" applyFont="1" applyFill="1" applyBorder="1" applyAlignment="1" applyProtection="1">
      <alignment vertical="center"/>
    </xf>
    <xf numFmtId="3" fontId="10" fillId="3" borderId="5" xfId="7" applyNumberFormat="1" applyFont="1" applyFill="1" applyBorder="1" applyAlignment="1" applyProtection="1">
      <alignment horizontal="right" vertical="center"/>
      <protection locked="0"/>
    </xf>
    <xf numFmtId="3" fontId="10" fillId="0" borderId="5" xfId="7" applyNumberFormat="1" applyFont="1" applyFill="1" applyBorder="1" applyAlignment="1" applyProtection="1">
      <alignment horizontal="right" vertical="center"/>
      <protection locked="0"/>
    </xf>
    <xf numFmtId="3" fontId="10" fillId="0" borderId="5" xfId="7" applyNumberFormat="1" applyFont="1" applyFill="1" applyBorder="1" applyAlignment="1" applyProtection="1">
      <alignment horizontal="right" vertical="center"/>
    </xf>
    <xf numFmtId="3" fontId="10" fillId="2" borderId="5" xfId="7" applyNumberFormat="1" applyFont="1" applyFill="1" applyBorder="1" applyAlignment="1" applyProtection="1">
      <alignment horizontal="right" vertical="center"/>
    </xf>
    <xf numFmtId="176" fontId="10" fillId="2" borderId="5" xfId="0" applyNumberFormat="1" applyFont="1" applyFill="1" applyBorder="1" applyAlignment="1" applyProtection="1">
      <alignment vertical="center"/>
    </xf>
    <xf numFmtId="3" fontId="10" fillId="7" borderId="3" xfId="7" applyNumberFormat="1" applyFont="1" applyFill="1" applyBorder="1" applyAlignment="1" applyProtection="1">
      <alignment horizontal="right" vertical="center"/>
    </xf>
    <xf numFmtId="176" fontId="10" fillId="7" borderId="3" xfId="0" applyNumberFormat="1" applyFont="1" applyFill="1" applyBorder="1" applyAlignment="1" applyProtection="1">
      <alignment vertical="center"/>
    </xf>
    <xf numFmtId="3" fontId="13" fillId="9" borderId="4" xfId="0" applyNumberFormat="1" applyFont="1" applyFill="1" applyBorder="1" applyAlignment="1" applyProtection="1">
      <alignment horizontal="center" vertical="center"/>
    </xf>
    <xf numFmtId="3" fontId="13" fillId="9" borderId="4" xfId="0" applyNumberFormat="1" applyFont="1" applyFill="1" applyBorder="1" applyAlignment="1" applyProtection="1">
      <alignment horizontal="center" vertical="center" wrapText="1"/>
    </xf>
    <xf numFmtId="3" fontId="13" fillId="2" borderId="6" xfId="0" applyNumberFormat="1" applyFont="1" applyFill="1" applyBorder="1" applyAlignment="1" applyProtection="1">
      <alignment horizontal="center" vertical="center"/>
    </xf>
    <xf numFmtId="3" fontId="13" fillId="0" borderId="1" xfId="0" applyNumberFormat="1" applyFont="1" applyFill="1" applyBorder="1" applyAlignment="1" applyProtection="1">
      <alignment horizontal="center" vertical="center"/>
    </xf>
    <xf numFmtId="3" fontId="13" fillId="0" borderId="6" xfId="0" applyNumberFormat="1" applyFont="1" applyFill="1" applyBorder="1" applyAlignment="1" applyProtection="1">
      <alignment horizontal="center" vertical="center"/>
    </xf>
    <xf numFmtId="3" fontId="13" fillId="0" borderId="1" xfId="0" applyNumberFormat="1" applyFont="1" applyFill="1" applyBorder="1" applyAlignment="1" applyProtection="1">
      <alignment horizontal="left" vertical="center"/>
    </xf>
    <xf numFmtId="3" fontId="13" fillId="9" borderId="8" xfId="0" applyNumberFormat="1" applyFont="1" applyFill="1" applyBorder="1" applyAlignment="1" applyProtection="1">
      <alignment horizontal="center" vertical="center"/>
    </xf>
    <xf numFmtId="3" fontId="13" fillId="9" borderId="9" xfId="0" applyNumberFormat="1" applyFont="1" applyFill="1" applyBorder="1" applyAlignment="1" applyProtection="1">
      <alignment horizontal="center" vertical="center"/>
    </xf>
    <xf numFmtId="3" fontId="16" fillId="8" borderId="0" xfId="0" applyNumberFormat="1" applyFont="1" applyFill="1" applyAlignment="1" applyProtection="1">
      <alignment horizontal="center" vertical="center"/>
      <protection locked="0"/>
    </xf>
    <xf numFmtId="3" fontId="13" fillId="2" borderId="10" xfId="0" applyNumberFormat="1" applyFont="1" applyFill="1" applyBorder="1" applyAlignment="1" applyProtection="1">
      <alignment horizontal="center" vertical="center"/>
    </xf>
    <xf numFmtId="3" fontId="13" fillId="2" borderId="11" xfId="0" applyNumberFormat="1" applyFont="1" applyFill="1" applyBorder="1" applyAlignment="1" applyProtection="1">
      <alignment horizontal="center" vertical="center"/>
    </xf>
    <xf numFmtId="3" fontId="13" fillId="2" borderId="6" xfId="0" applyNumberFormat="1" applyFont="1" applyFill="1" applyBorder="1" applyAlignment="1" applyProtection="1">
      <alignment horizontal="center" vertical="center"/>
    </xf>
    <xf numFmtId="3" fontId="22" fillId="2" borderId="10" xfId="0" applyNumberFormat="1" applyFont="1" applyFill="1" applyBorder="1" applyAlignment="1" applyProtection="1">
      <alignment horizontal="center" vertical="center"/>
    </xf>
    <xf numFmtId="3" fontId="22" fillId="2" borderId="6" xfId="0" applyNumberFormat="1" applyFont="1" applyFill="1" applyBorder="1" applyAlignment="1" applyProtection="1">
      <alignment horizontal="center" vertical="center"/>
    </xf>
    <xf numFmtId="3" fontId="13" fillId="2" borderId="8" xfId="0" applyNumberFormat="1" applyFont="1" applyFill="1" applyBorder="1" applyAlignment="1" applyProtection="1">
      <alignment horizontal="center" vertical="center" wrapText="1"/>
    </xf>
    <xf numFmtId="3" fontId="13" fillId="2" borderId="12" xfId="0" applyNumberFormat="1" applyFont="1" applyFill="1" applyBorder="1" applyAlignment="1" applyProtection="1">
      <alignment horizontal="center" vertical="center"/>
    </xf>
    <xf numFmtId="3" fontId="13" fillId="2" borderId="2" xfId="0" applyNumberFormat="1" applyFont="1" applyFill="1" applyBorder="1" applyAlignment="1" applyProtection="1">
      <alignment horizontal="center" vertical="center"/>
    </xf>
    <xf numFmtId="3" fontId="13" fillId="9" borderId="1" xfId="0" applyNumberFormat="1" applyFont="1" applyFill="1" applyBorder="1" applyAlignment="1" applyProtection="1">
      <alignment horizontal="center" vertical="center"/>
    </xf>
    <xf numFmtId="3" fontId="22" fillId="2" borderId="8" xfId="0" applyNumberFormat="1" applyFont="1" applyFill="1" applyBorder="1" applyAlignment="1" applyProtection="1">
      <alignment horizontal="center" vertical="center"/>
    </xf>
    <xf numFmtId="3" fontId="22" fillId="2" borderId="9" xfId="0" applyNumberFormat="1" applyFont="1" applyFill="1" applyBorder="1" applyAlignment="1" applyProtection="1">
      <alignment horizontal="center" vertical="center"/>
    </xf>
    <xf numFmtId="3" fontId="13" fillId="7" borderId="13" xfId="0" applyNumberFormat="1" applyFont="1" applyFill="1" applyBorder="1" applyAlignment="1" applyProtection="1">
      <alignment horizontal="center" vertical="center"/>
    </xf>
    <xf numFmtId="3" fontId="13" fillId="7" borderId="14" xfId="0" applyNumberFormat="1" applyFont="1" applyFill="1" applyBorder="1" applyAlignment="1" applyProtection="1">
      <alignment horizontal="center" vertical="center"/>
    </xf>
    <xf numFmtId="3" fontId="11" fillId="0" borderId="0" xfId="0" applyNumberFormat="1" applyFont="1" applyAlignment="1" applyProtection="1">
      <alignment horizontal="left" vertical="center"/>
    </xf>
    <xf numFmtId="3" fontId="13" fillId="5" borderId="15" xfId="0" applyNumberFormat="1" applyFont="1" applyFill="1" applyBorder="1" applyAlignment="1" applyProtection="1">
      <alignment horizontal="center" vertical="center" wrapText="1"/>
    </xf>
    <xf numFmtId="3" fontId="13" fillId="5" borderId="1" xfId="0" applyNumberFormat="1" applyFont="1" applyFill="1" applyBorder="1" applyAlignment="1" applyProtection="1">
      <alignment horizontal="center" vertical="center"/>
    </xf>
    <xf numFmtId="3" fontId="13" fillId="5" borderId="4" xfId="0" applyNumberFormat="1" applyFont="1" applyFill="1" applyBorder="1" applyAlignment="1" applyProtection="1">
      <alignment horizontal="center" vertical="center"/>
    </xf>
    <xf numFmtId="3" fontId="13" fillId="9" borderId="7" xfId="0" applyNumberFormat="1" applyFont="1" applyFill="1" applyBorder="1" applyAlignment="1" applyProtection="1">
      <alignment horizontal="center" vertical="center"/>
    </xf>
    <xf numFmtId="3" fontId="13" fillId="9" borderId="16" xfId="0" applyNumberFormat="1" applyFont="1" applyFill="1" applyBorder="1" applyAlignment="1" applyProtection="1">
      <alignment horizontal="center" vertical="center"/>
    </xf>
    <xf numFmtId="3" fontId="13" fillId="9" borderId="17" xfId="0" applyNumberFormat="1" applyFont="1" applyFill="1" applyBorder="1" applyAlignment="1" applyProtection="1">
      <alignment horizontal="center" vertical="center"/>
    </xf>
    <xf numFmtId="3" fontId="13" fillId="9" borderId="18" xfId="0" applyNumberFormat="1" applyFont="1" applyFill="1" applyBorder="1" applyAlignment="1" applyProtection="1">
      <alignment horizontal="center" vertical="center"/>
    </xf>
    <xf numFmtId="3" fontId="13" fillId="5" borderId="13" xfId="0" applyNumberFormat="1" applyFont="1" applyFill="1" applyBorder="1" applyAlignment="1" applyProtection="1">
      <alignment horizontal="center" vertical="center"/>
    </xf>
    <xf numFmtId="3" fontId="13" fillId="5" borderId="14" xfId="0" applyNumberFormat="1" applyFont="1" applyFill="1" applyBorder="1" applyAlignment="1" applyProtection="1">
      <alignment horizontal="center" vertical="center"/>
    </xf>
    <xf numFmtId="3" fontId="13" fillId="5" borderId="10" xfId="0" applyNumberFormat="1" applyFont="1" applyFill="1" applyBorder="1" applyAlignment="1" applyProtection="1">
      <alignment horizontal="center" vertical="center"/>
    </xf>
    <xf numFmtId="3" fontId="13" fillId="5" borderId="11" xfId="0" applyNumberFormat="1" applyFont="1" applyFill="1" applyBorder="1" applyAlignment="1" applyProtection="1">
      <alignment horizontal="center" vertical="center"/>
    </xf>
    <xf numFmtId="3" fontId="13" fillId="5" borderId="6" xfId="0" applyNumberFormat="1" applyFont="1" applyFill="1" applyBorder="1" applyAlignment="1" applyProtection="1">
      <alignment horizontal="center" vertical="center"/>
    </xf>
    <xf numFmtId="3" fontId="13" fillId="5" borderId="19" xfId="0" applyNumberFormat="1" applyFont="1" applyFill="1" applyBorder="1" applyAlignment="1" applyProtection="1">
      <alignment horizontal="center" vertical="center"/>
    </xf>
    <xf numFmtId="3" fontId="13" fillId="5" borderId="20" xfId="0" applyNumberFormat="1" applyFont="1" applyFill="1" applyBorder="1" applyAlignment="1" applyProtection="1">
      <alignment horizontal="center" vertical="center"/>
    </xf>
    <xf numFmtId="3" fontId="13" fillId="5" borderId="21" xfId="0" applyNumberFormat="1" applyFont="1" applyFill="1" applyBorder="1" applyAlignment="1" applyProtection="1">
      <alignment horizontal="center" vertical="center"/>
    </xf>
    <xf numFmtId="3" fontId="11" fillId="0" borderId="0" xfId="0" applyNumberFormat="1" applyFont="1" applyAlignment="1" applyProtection="1">
      <alignment vertical="center"/>
      <protection locked="0"/>
    </xf>
    <xf numFmtId="3" fontId="13" fillId="9" borderId="4" xfId="0" applyNumberFormat="1" applyFont="1" applyFill="1" applyBorder="1" applyAlignment="1" applyProtection="1">
      <alignment horizontal="center" vertical="center"/>
    </xf>
    <xf numFmtId="3" fontId="21" fillId="7" borderId="22" xfId="0" applyNumberFormat="1" applyFont="1" applyFill="1" applyBorder="1" applyAlignment="1" applyProtection="1">
      <alignment horizontal="center" vertical="center" wrapText="1"/>
    </xf>
    <xf numFmtId="3" fontId="21" fillId="7" borderId="12" xfId="0" applyNumberFormat="1" applyFont="1" applyFill="1" applyBorder="1" applyAlignment="1" applyProtection="1">
      <alignment horizontal="center" vertical="center" wrapText="1"/>
    </xf>
    <xf numFmtId="3" fontId="21" fillId="7" borderId="2" xfId="0" applyNumberFormat="1" applyFont="1" applyFill="1" applyBorder="1" applyAlignment="1" applyProtection="1">
      <alignment horizontal="center" vertical="center" wrapText="1"/>
    </xf>
    <xf numFmtId="3" fontId="13" fillId="2" borderId="12" xfId="0" applyNumberFormat="1" applyFont="1" applyFill="1" applyBorder="1" applyAlignment="1" applyProtection="1">
      <alignment horizontal="center" vertical="center" wrapText="1"/>
    </xf>
    <xf numFmtId="3" fontId="21" fillId="6" borderId="23" xfId="0" applyNumberFormat="1" applyFont="1" applyFill="1" applyBorder="1" applyAlignment="1" applyProtection="1">
      <alignment horizontal="center" vertical="center" wrapText="1"/>
    </xf>
    <xf numFmtId="3" fontId="21" fillId="6" borderId="12" xfId="0" applyNumberFormat="1" applyFont="1" applyFill="1" applyBorder="1" applyAlignment="1" applyProtection="1">
      <alignment horizontal="center" vertical="center" wrapText="1"/>
    </xf>
    <xf numFmtId="3" fontId="13" fillId="6" borderId="13" xfId="0" applyNumberFormat="1" applyFont="1" applyFill="1" applyBorder="1" applyAlignment="1" applyProtection="1">
      <alignment horizontal="center" vertical="center"/>
    </xf>
    <xf numFmtId="3" fontId="13" fillId="6" borderId="14" xfId="0" applyNumberFormat="1" applyFont="1" applyFill="1" applyBorder="1" applyAlignment="1" applyProtection="1">
      <alignment horizontal="center" vertical="center"/>
    </xf>
  </cellXfs>
  <cellStyles count="11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뷭?_BOOKSHIP" xfId="6"/>
    <cellStyle name="쉼표 [0]" xfId="7" builtinId="6"/>
    <cellStyle name="쉼표 [0] 2" xfId="8"/>
    <cellStyle name="콤마 [0]_1202" xfId="9"/>
    <cellStyle name="콤마_1202" xfId="10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zoomScaleNormal="196" zoomScaleSheetLayoutView="4" workbookViewId="0"/>
  </sheetViews>
  <sheetFormatPr defaultRowHeight="13.5"/>
  <sheetData/>
  <phoneticPr fontId="2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zoomScaleNormal="196" zoomScaleSheetLayoutView="4" workbookViewId="0"/>
  </sheetViews>
  <sheetFormatPr defaultRowHeight="13.5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R50"/>
  <sheetViews>
    <sheetView tabSelected="1" zoomScale="75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G4" sqref="G4"/>
    </sheetView>
  </sheetViews>
  <sheetFormatPr defaultRowHeight="13.5"/>
  <cols>
    <col min="1" max="1" width="4.77734375" style="2" customWidth="1"/>
    <col min="2" max="2" width="4.5546875" style="2" customWidth="1"/>
    <col min="3" max="3" width="6.6640625" style="2" customWidth="1"/>
    <col min="4" max="4" width="12.77734375" style="2" customWidth="1"/>
    <col min="5" max="5" width="15.6640625" style="2" customWidth="1"/>
    <col min="6" max="6" width="14" style="2" customWidth="1"/>
    <col min="7" max="7" width="14.21875" style="2" customWidth="1"/>
    <col min="8" max="9" width="13.88671875" style="2" customWidth="1"/>
    <col min="10" max="10" width="13.109375" style="2" customWidth="1"/>
    <col min="11" max="11" width="14.6640625" style="2" customWidth="1"/>
    <col min="12" max="12" width="14.21875" style="2" customWidth="1"/>
    <col min="13" max="16" width="15.6640625" style="2" customWidth="1"/>
    <col min="17" max="17" width="10.33203125" style="2" customWidth="1"/>
    <col min="18" max="18" width="11.21875" style="2" customWidth="1"/>
    <col min="19" max="19" width="5.44140625" style="2" customWidth="1"/>
    <col min="20" max="16384" width="8.88671875" style="2"/>
  </cols>
  <sheetData>
    <row r="1" spans="1:18" s="10" customFormat="1" ht="16.5" customHeight="1">
      <c r="A1" s="26" t="s">
        <v>44</v>
      </c>
      <c r="G1" s="48" t="s">
        <v>69</v>
      </c>
      <c r="H1" s="48"/>
      <c r="I1" s="48"/>
      <c r="J1" s="48"/>
      <c r="K1" s="48"/>
      <c r="L1" s="48"/>
      <c r="M1" s="48"/>
      <c r="N1" s="48"/>
      <c r="O1" s="12"/>
      <c r="P1" s="12"/>
      <c r="Q1" s="12"/>
    </row>
    <row r="2" spans="1:18" s="10" customFormat="1" ht="14.25" customHeight="1">
      <c r="E2" s="13"/>
      <c r="G2" s="48"/>
      <c r="H2" s="48"/>
      <c r="I2" s="48"/>
      <c r="J2" s="48"/>
      <c r="K2" s="48"/>
      <c r="L2" s="48"/>
      <c r="M2" s="48"/>
      <c r="N2" s="48"/>
      <c r="O2" s="15"/>
      <c r="P2" s="14" t="s">
        <v>41</v>
      </c>
      <c r="Q2" s="12" t="s">
        <v>66</v>
      </c>
    </row>
    <row r="3" spans="1:18" s="10" customFormat="1" ht="20.25" customHeight="1">
      <c r="A3" s="16"/>
      <c r="B3" s="62"/>
      <c r="C3" s="62"/>
      <c r="D3" s="11"/>
      <c r="L3" s="24"/>
      <c r="M3" s="23"/>
      <c r="N3" s="23"/>
      <c r="O3" s="23"/>
      <c r="P3" s="14" t="s">
        <v>18</v>
      </c>
      <c r="Q3" s="12" t="s">
        <v>68</v>
      </c>
    </row>
    <row r="4" spans="1:18" s="10" customFormat="1" ht="16.5" customHeight="1">
      <c r="A4" s="16"/>
      <c r="E4" s="17"/>
      <c r="F4" s="17"/>
      <c r="K4" s="17"/>
      <c r="L4" s="24"/>
      <c r="M4" s="23"/>
      <c r="N4" s="23"/>
      <c r="O4" s="23"/>
      <c r="P4" s="14" t="s">
        <v>42</v>
      </c>
      <c r="Q4" s="12" t="s">
        <v>67</v>
      </c>
    </row>
    <row r="5" spans="1:18" s="10" customFormat="1" ht="22.5" customHeight="1">
      <c r="A5" s="18"/>
      <c r="B5" s="78"/>
      <c r="C5" s="78"/>
      <c r="D5" s="78"/>
      <c r="E5" s="17"/>
      <c r="F5" s="17"/>
      <c r="G5" s="17"/>
      <c r="H5" s="17"/>
      <c r="I5" s="17"/>
      <c r="J5" s="17"/>
      <c r="K5" s="17"/>
      <c r="L5" s="24"/>
      <c r="M5" s="23"/>
      <c r="N5" s="23"/>
      <c r="O5" s="23"/>
      <c r="P5" s="14" t="s">
        <v>43</v>
      </c>
      <c r="Q5" s="10" t="s">
        <v>70</v>
      </c>
    </row>
    <row r="6" spans="1:18" ht="15.75" customHeight="1">
      <c r="N6" s="1"/>
      <c r="O6" s="1"/>
      <c r="P6" s="3"/>
      <c r="R6" s="25" t="s">
        <v>45</v>
      </c>
    </row>
    <row r="7" spans="1:18" s="4" customFormat="1" ht="27.75" customHeight="1">
      <c r="A7" s="46" t="s">
        <v>46</v>
      </c>
      <c r="B7" s="66"/>
      <c r="C7" s="66"/>
      <c r="D7" s="47"/>
      <c r="E7" s="57" t="s">
        <v>47</v>
      </c>
      <c r="F7" s="57"/>
      <c r="G7" s="46" t="s">
        <v>48</v>
      </c>
      <c r="H7" s="47"/>
      <c r="I7" s="46" t="s">
        <v>49</v>
      </c>
      <c r="J7" s="47"/>
      <c r="K7" s="46" t="s">
        <v>50</v>
      </c>
      <c r="L7" s="47"/>
      <c r="M7" s="57" t="s">
        <v>51</v>
      </c>
      <c r="N7" s="57" t="s">
        <v>52</v>
      </c>
      <c r="O7" s="57"/>
      <c r="P7" s="57"/>
      <c r="Q7" s="46" t="s">
        <v>53</v>
      </c>
      <c r="R7" s="47"/>
    </row>
    <row r="8" spans="1:18" s="4" customFormat="1" ht="36" customHeight="1" thickBot="1">
      <c r="A8" s="67"/>
      <c r="B8" s="68"/>
      <c r="C8" s="68"/>
      <c r="D8" s="69"/>
      <c r="E8" s="40" t="s">
        <v>54</v>
      </c>
      <c r="F8" s="40" t="s">
        <v>55</v>
      </c>
      <c r="G8" s="40" t="s">
        <v>56</v>
      </c>
      <c r="H8" s="40" t="s">
        <v>57</v>
      </c>
      <c r="I8" s="40" t="s">
        <v>56</v>
      </c>
      <c r="J8" s="40" t="s">
        <v>57</v>
      </c>
      <c r="K8" s="40" t="s">
        <v>56</v>
      </c>
      <c r="L8" s="40" t="s">
        <v>57</v>
      </c>
      <c r="M8" s="79"/>
      <c r="N8" s="41" t="s">
        <v>58</v>
      </c>
      <c r="O8" s="41" t="s">
        <v>59</v>
      </c>
      <c r="P8" s="40" t="s">
        <v>60</v>
      </c>
      <c r="Q8" s="40" t="s">
        <v>56</v>
      </c>
      <c r="R8" s="40" t="s">
        <v>57</v>
      </c>
    </row>
    <row r="9" spans="1:18" s="4" customFormat="1" ht="21.75" customHeight="1">
      <c r="A9" s="63" t="s">
        <v>61</v>
      </c>
      <c r="B9" s="70" t="s">
        <v>62</v>
      </c>
      <c r="C9" s="70"/>
      <c r="D9" s="71"/>
      <c r="E9" s="29">
        <f t="shared" ref="E9:M9" si="0">SUM(E10:E11)</f>
        <v>252860000</v>
      </c>
      <c r="F9" s="29">
        <f t="shared" si="0"/>
        <v>262951000</v>
      </c>
      <c r="G9" s="29">
        <f>SUM(G10:G11)</f>
        <v>25241771</v>
      </c>
      <c r="H9" s="29">
        <f t="shared" si="0"/>
        <v>296980449</v>
      </c>
      <c r="I9" s="29">
        <f t="shared" si="0"/>
        <v>23187753</v>
      </c>
      <c r="J9" s="29">
        <f>SUM(J10:J11)</f>
        <v>280107301</v>
      </c>
      <c r="K9" s="29">
        <f t="shared" si="0"/>
        <v>0</v>
      </c>
      <c r="L9" s="29">
        <f t="shared" si="0"/>
        <v>1927135</v>
      </c>
      <c r="M9" s="29">
        <f t="shared" si="0"/>
        <v>14946013</v>
      </c>
      <c r="N9" s="30">
        <f t="shared" ref="N9:N50" si="1">+J9/E9*100</f>
        <v>110.775646998339</v>
      </c>
      <c r="O9" s="30">
        <f t="shared" ref="O9:O50" si="2">+J9/F9*100</f>
        <v>106.52452396073792</v>
      </c>
      <c r="P9" s="30">
        <f t="shared" ref="P9:P50" si="3">+J9/H9*100</f>
        <v>94.318431379299312</v>
      </c>
      <c r="Q9" s="29">
        <f>SUM(Q10:Q11)</f>
        <v>1702594</v>
      </c>
      <c r="R9" s="29">
        <f>SUM(R10:R11)</f>
        <v>7673095</v>
      </c>
    </row>
    <row r="10" spans="1:18" s="4" customFormat="1" ht="21.75" customHeight="1">
      <c r="A10" s="64"/>
      <c r="B10" s="72" t="s">
        <v>28</v>
      </c>
      <c r="C10" s="73"/>
      <c r="D10" s="74"/>
      <c r="E10" s="19">
        <f>E13+E48+E49</f>
        <v>92460000</v>
      </c>
      <c r="F10" s="19">
        <f t="shared" ref="F10:M10" si="4">F13+F48+F49</f>
        <v>92460000</v>
      </c>
      <c r="G10" s="19">
        <f t="shared" si="4"/>
        <v>10258797</v>
      </c>
      <c r="H10" s="19">
        <f t="shared" si="4"/>
        <v>109039726</v>
      </c>
      <c r="I10" s="19">
        <f t="shared" si="4"/>
        <v>9900654</v>
      </c>
      <c r="J10" s="19">
        <f t="shared" si="4"/>
        <v>104904989</v>
      </c>
      <c r="K10" s="19">
        <f t="shared" si="4"/>
        <v>0</v>
      </c>
      <c r="L10" s="19">
        <f t="shared" si="4"/>
        <v>483971</v>
      </c>
      <c r="M10" s="19">
        <f t="shared" si="4"/>
        <v>3650766</v>
      </c>
      <c r="N10" s="20">
        <f t="shared" si="1"/>
        <v>113.45986264330521</v>
      </c>
      <c r="O10" s="20">
        <f t="shared" si="2"/>
        <v>113.45986264330521</v>
      </c>
      <c r="P10" s="20">
        <f t="shared" si="3"/>
        <v>96.208045313686867</v>
      </c>
      <c r="Q10" s="19">
        <f>Q13+Q48+Q49</f>
        <v>1671974</v>
      </c>
      <c r="R10" s="19">
        <f>R13+R48+R49</f>
        <v>3892934</v>
      </c>
    </row>
    <row r="11" spans="1:18" s="4" customFormat="1" ht="21.75" customHeight="1" thickBot="1">
      <c r="A11" s="65"/>
      <c r="B11" s="75" t="s">
        <v>17</v>
      </c>
      <c r="C11" s="76"/>
      <c r="D11" s="77"/>
      <c r="E11" s="31">
        <f>E33+E50</f>
        <v>160400000</v>
      </c>
      <c r="F11" s="31">
        <f t="shared" ref="F11:M11" si="5">F33+F50</f>
        <v>170491000</v>
      </c>
      <c r="G11" s="31">
        <f t="shared" si="5"/>
        <v>14982974</v>
      </c>
      <c r="H11" s="31">
        <f t="shared" si="5"/>
        <v>187940723</v>
      </c>
      <c r="I11" s="31">
        <f t="shared" si="5"/>
        <v>13287099</v>
      </c>
      <c r="J11" s="31">
        <f t="shared" si="5"/>
        <v>175202312</v>
      </c>
      <c r="K11" s="31">
        <f t="shared" si="5"/>
        <v>0</v>
      </c>
      <c r="L11" s="31">
        <f t="shared" si="5"/>
        <v>1443164</v>
      </c>
      <c r="M11" s="31">
        <f t="shared" si="5"/>
        <v>11295247</v>
      </c>
      <c r="N11" s="32">
        <f t="shared" si="1"/>
        <v>109.22837406483789</v>
      </c>
      <c r="O11" s="32">
        <f t="shared" si="2"/>
        <v>102.76337871207278</v>
      </c>
      <c r="P11" s="32">
        <f t="shared" si="3"/>
        <v>93.222112378486486</v>
      </c>
      <c r="Q11" s="31">
        <f>Q33+Q50</f>
        <v>30620</v>
      </c>
      <c r="R11" s="31">
        <f>R33+R50</f>
        <v>3780161</v>
      </c>
    </row>
    <row r="12" spans="1:18" s="4" customFormat="1" ht="21.75" customHeight="1">
      <c r="A12" s="84" t="s">
        <v>19</v>
      </c>
      <c r="B12" s="86" t="s">
        <v>15</v>
      </c>
      <c r="C12" s="86"/>
      <c r="D12" s="87"/>
      <c r="E12" s="27">
        <f>SUM(E13,E33)</f>
        <v>251130000</v>
      </c>
      <c r="F12" s="27">
        <f t="shared" ref="F12:M12" si="6">SUM(F13,F33)</f>
        <v>261221000</v>
      </c>
      <c r="G12" s="27">
        <f t="shared" si="6"/>
        <v>25217240</v>
      </c>
      <c r="H12" s="27">
        <f t="shared" si="6"/>
        <v>285213295</v>
      </c>
      <c r="I12" s="27">
        <f t="shared" si="6"/>
        <v>22931731</v>
      </c>
      <c r="J12" s="27">
        <f t="shared" si="6"/>
        <v>278486039</v>
      </c>
      <c r="K12" s="27">
        <f t="shared" si="6"/>
        <v>0</v>
      </c>
      <c r="L12" s="27">
        <f t="shared" si="6"/>
        <v>5256</v>
      </c>
      <c r="M12" s="27">
        <f t="shared" si="6"/>
        <v>6722000</v>
      </c>
      <c r="N12" s="28">
        <f t="shared" si="1"/>
        <v>110.89317843348067</v>
      </c>
      <c r="O12" s="28">
        <f t="shared" si="2"/>
        <v>106.60936103912013</v>
      </c>
      <c r="P12" s="28">
        <f t="shared" si="3"/>
        <v>97.641324539236507</v>
      </c>
      <c r="Q12" s="27">
        <f>SUM(Q13,Q33)</f>
        <v>1695267</v>
      </c>
      <c r="R12" s="27">
        <f>SUM(R13,R33)</f>
        <v>4648809</v>
      </c>
    </row>
    <row r="13" spans="1:18" s="4" customFormat="1" ht="21.75" customHeight="1">
      <c r="A13" s="85"/>
      <c r="B13" s="54" t="s">
        <v>20</v>
      </c>
      <c r="C13" s="50" t="s">
        <v>7</v>
      </c>
      <c r="D13" s="51"/>
      <c r="E13" s="6">
        <f>SUM(E14,E15,E18,E21:E25,E26)</f>
        <v>91730000</v>
      </c>
      <c r="F13" s="6">
        <f t="shared" ref="F13:M13" si="7">SUM(F14,F15,F18,F21:F25,F26)</f>
        <v>91730000</v>
      </c>
      <c r="G13" s="6">
        <f t="shared" si="7"/>
        <v>10250604</v>
      </c>
      <c r="H13" s="6">
        <f t="shared" si="7"/>
        <v>104413460</v>
      </c>
      <c r="I13" s="6">
        <f t="shared" si="7"/>
        <v>9789880</v>
      </c>
      <c r="J13" s="6">
        <f t="shared" si="7"/>
        <v>102999463</v>
      </c>
      <c r="K13" s="6">
        <f t="shared" si="7"/>
        <v>0</v>
      </c>
      <c r="L13" s="6">
        <f t="shared" si="7"/>
        <v>91</v>
      </c>
      <c r="M13" s="6">
        <f t="shared" si="7"/>
        <v>1413906</v>
      </c>
      <c r="N13" s="7">
        <f t="shared" si="1"/>
        <v>112.28547149242343</v>
      </c>
      <c r="O13" s="7">
        <f t="shared" si="2"/>
        <v>112.28547149242343</v>
      </c>
      <c r="P13" s="7">
        <f t="shared" si="3"/>
        <v>98.645771340208427</v>
      </c>
      <c r="Q13" s="6">
        <f>SUM(Q14,Q15,Q18,Q21:Q25,Q26)</f>
        <v>1670512</v>
      </c>
      <c r="R13" s="6">
        <f>SUM(R14,R15,R18,R21:R25,R26)</f>
        <v>3605491</v>
      </c>
    </row>
    <row r="14" spans="1:18" s="4" customFormat="1" ht="21.75" customHeight="1">
      <c r="A14" s="85"/>
      <c r="B14" s="83"/>
      <c r="C14" s="49" t="s">
        <v>21</v>
      </c>
      <c r="D14" s="51"/>
      <c r="E14" s="9">
        <v>58700000</v>
      </c>
      <c r="F14" s="9">
        <v>58700000</v>
      </c>
      <c r="G14" s="9">
        <v>5807897</v>
      </c>
      <c r="H14" s="22">
        <v>67439706</v>
      </c>
      <c r="I14" s="9">
        <v>5935580</v>
      </c>
      <c r="J14" s="22">
        <v>67242727</v>
      </c>
      <c r="K14" s="9"/>
      <c r="L14" s="22"/>
      <c r="M14" s="6">
        <f>H14-J14-L14</f>
        <v>196979</v>
      </c>
      <c r="N14" s="7">
        <f t="shared" si="1"/>
        <v>114.55319761499148</v>
      </c>
      <c r="O14" s="7">
        <f t="shared" si="2"/>
        <v>114.55319761499148</v>
      </c>
      <c r="P14" s="7">
        <f t="shared" si="3"/>
        <v>99.707918358956078</v>
      </c>
      <c r="Q14" s="9">
        <v>1517273</v>
      </c>
      <c r="R14" s="22">
        <v>3217638</v>
      </c>
    </row>
    <row r="15" spans="1:18" s="4" customFormat="1" ht="21.75" customHeight="1">
      <c r="A15" s="85"/>
      <c r="B15" s="83"/>
      <c r="C15" s="54" t="s">
        <v>63</v>
      </c>
      <c r="D15" s="42" t="s">
        <v>27</v>
      </c>
      <c r="E15" s="21">
        <f t="shared" ref="E15:M15" si="8">SUM(E16:E17)</f>
        <v>5320000</v>
      </c>
      <c r="F15" s="21">
        <f t="shared" si="8"/>
        <v>5320000</v>
      </c>
      <c r="G15" s="21">
        <f t="shared" si="8"/>
        <v>378063</v>
      </c>
      <c r="H15" s="21">
        <f t="shared" si="8"/>
        <v>7412097</v>
      </c>
      <c r="I15" s="21">
        <f t="shared" si="8"/>
        <v>381531</v>
      </c>
      <c r="J15" s="21">
        <f t="shared" si="8"/>
        <v>7396676</v>
      </c>
      <c r="K15" s="21">
        <f t="shared" si="8"/>
        <v>0</v>
      </c>
      <c r="L15" s="21">
        <f t="shared" si="8"/>
        <v>91</v>
      </c>
      <c r="M15" s="21">
        <f t="shared" si="8"/>
        <v>15330</v>
      </c>
      <c r="N15" s="7">
        <f t="shared" si="1"/>
        <v>139.03526315789475</v>
      </c>
      <c r="O15" s="7">
        <f t="shared" si="2"/>
        <v>139.03526315789475</v>
      </c>
      <c r="P15" s="7">
        <f t="shared" si="3"/>
        <v>99.791948216543844</v>
      </c>
      <c r="Q15" s="21">
        <f>SUM(Q16:Q17)</f>
        <v>1016</v>
      </c>
      <c r="R15" s="21">
        <f>SUM(R16:R17)</f>
        <v>31944</v>
      </c>
    </row>
    <row r="16" spans="1:18" s="4" customFormat="1" ht="21.75" customHeight="1">
      <c r="A16" s="85"/>
      <c r="B16" s="83"/>
      <c r="C16" s="55"/>
      <c r="D16" s="43" t="s">
        <v>29</v>
      </c>
      <c r="E16" s="8">
        <v>4827000</v>
      </c>
      <c r="F16" s="8">
        <v>4827000</v>
      </c>
      <c r="G16" s="9">
        <v>362324</v>
      </c>
      <c r="H16" s="22">
        <v>6738872</v>
      </c>
      <c r="I16" s="9">
        <v>362316</v>
      </c>
      <c r="J16" s="22">
        <v>6738858</v>
      </c>
      <c r="K16" s="9"/>
      <c r="L16" s="22"/>
      <c r="M16" s="6">
        <f>H16-J16-L16</f>
        <v>14</v>
      </c>
      <c r="N16" s="7">
        <f t="shared" si="1"/>
        <v>139.60758234928528</v>
      </c>
      <c r="O16" s="7">
        <f t="shared" si="2"/>
        <v>139.60758234928528</v>
      </c>
      <c r="P16" s="7">
        <f t="shared" si="3"/>
        <v>99.999792250097641</v>
      </c>
      <c r="Q16" s="9">
        <v>956</v>
      </c>
      <c r="R16" s="22">
        <v>30354</v>
      </c>
    </row>
    <row r="17" spans="1:18" s="4" customFormat="1" ht="21.75" customHeight="1">
      <c r="A17" s="85"/>
      <c r="B17" s="83"/>
      <c r="C17" s="56"/>
      <c r="D17" s="43" t="s">
        <v>30</v>
      </c>
      <c r="E17" s="8">
        <v>493000</v>
      </c>
      <c r="F17" s="8">
        <v>493000</v>
      </c>
      <c r="G17" s="9">
        <v>15739</v>
      </c>
      <c r="H17" s="22">
        <v>673225</v>
      </c>
      <c r="I17" s="9">
        <v>19215</v>
      </c>
      <c r="J17" s="22">
        <v>657818</v>
      </c>
      <c r="K17" s="9"/>
      <c r="L17" s="22">
        <v>91</v>
      </c>
      <c r="M17" s="6">
        <f>H17-J17-L17</f>
        <v>15316</v>
      </c>
      <c r="N17" s="7">
        <f t="shared" si="1"/>
        <v>133.43164300202838</v>
      </c>
      <c r="O17" s="7">
        <f t="shared" si="2"/>
        <v>133.43164300202838</v>
      </c>
      <c r="P17" s="7">
        <f t="shared" si="3"/>
        <v>97.71146347803483</v>
      </c>
      <c r="Q17" s="9">
        <v>60</v>
      </c>
      <c r="R17" s="22">
        <v>1590</v>
      </c>
    </row>
    <row r="18" spans="1:18" s="4" customFormat="1" ht="21.75" customHeight="1">
      <c r="A18" s="85"/>
      <c r="B18" s="83"/>
      <c r="C18" s="54" t="s">
        <v>64</v>
      </c>
      <c r="D18" s="42" t="s">
        <v>27</v>
      </c>
      <c r="E18" s="21">
        <f>SUM(E19:E20)</f>
        <v>5260000</v>
      </c>
      <c r="F18" s="21">
        <f t="shared" ref="F18:M18" si="9">SUM(F19:F20)</f>
        <v>5260000</v>
      </c>
      <c r="G18" s="21">
        <f>SUM(G19:G20)</f>
        <v>1120</v>
      </c>
      <c r="H18" s="21">
        <f>SUM(H19:H20)</f>
        <v>6069926</v>
      </c>
      <c r="I18" s="21">
        <f t="shared" si="9"/>
        <v>14470</v>
      </c>
      <c r="J18" s="21">
        <f t="shared" si="9"/>
        <v>5933558</v>
      </c>
      <c r="K18" s="21">
        <f t="shared" si="9"/>
        <v>0</v>
      </c>
      <c r="L18" s="21">
        <f t="shared" si="9"/>
        <v>0</v>
      </c>
      <c r="M18" s="21">
        <f t="shared" si="9"/>
        <v>136368</v>
      </c>
      <c r="N18" s="7">
        <f t="shared" si="1"/>
        <v>112.80528517110267</v>
      </c>
      <c r="O18" s="7">
        <f t="shared" si="2"/>
        <v>112.80528517110267</v>
      </c>
      <c r="P18" s="7">
        <f t="shared" si="3"/>
        <v>97.753382825424893</v>
      </c>
      <c r="Q18" s="21">
        <f>SUM(Q19:Q20)</f>
        <v>0</v>
      </c>
      <c r="R18" s="21">
        <f>SUM(R19:R20)</f>
        <v>187</v>
      </c>
    </row>
    <row r="19" spans="1:18" s="4" customFormat="1" ht="21.75" customHeight="1">
      <c r="A19" s="85"/>
      <c r="B19" s="83"/>
      <c r="C19" s="55"/>
      <c r="D19" s="44" t="s">
        <v>31</v>
      </c>
      <c r="E19" s="8">
        <v>55000</v>
      </c>
      <c r="F19" s="8">
        <v>55000</v>
      </c>
      <c r="G19" s="22">
        <v>0</v>
      </c>
      <c r="H19" s="22">
        <v>53965</v>
      </c>
      <c r="I19" s="22">
        <v>810</v>
      </c>
      <c r="J19" s="22">
        <v>53494</v>
      </c>
      <c r="K19" s="22"/>
      <c r="L19" s="22"/>
      <c r="M19" s="6">
        <f t="shared" ref="M19:M25" si="10">H19-J19-L19</f>
        <v>471</v>
      </c>
      <c r="N19" s="7">
        <f t="shared" si="1"/>
        <v>97.261818181818185</v>
      </c>
      <c r="O19" s="7">
        <f t="shared" si="2"/>
        <v>97.261818181818185</v>
      </c>
      <c r="P19" s="7">
        <f t="shared" si="3"/>
        <v>99.127212081904929</v>
      </c>
      <c r="Q19" s="9">
        <v>0</v>
      </c>
      <c r="R19" s="22">
        <v>0</v>
      </c>
    </row>
    <row r="20" spans="1:18" s="4" customFormat="1" ht="21.75" customHeight="1">
      <c r="A20" s="85"/>
      <c r="B20" s="83"/>
      <c r="C20" s="56"/>
      <c r="D20" s="44" t="s">
        <v>32</v>
      </c>
      <c r="E20" s="8">
        <v>5205000</v>
      </c>
      <c r="F20" s="8">
        <v>5205000</v>
      </c>
      <c r="G20" s="22">
        <v>1120</v>
      </c>
      <c r="H20" s="22">
        <v>6015961</v>
      </c>
      <c r="I20" s="22">
        <v>13660</v>
      </c>
      <c r="J20" s="22">
        <v>5880064</v>
      </c>
      <c r="K20" s="22"/>
      <c r="L20" s="22"/>
      <c r="M20" s="6">
        <f t="shared" si="10"/>
        <v>135897</v>
      </c>
      <c r="N20" s="7">
        <f t="shared" si="1"/>
        <v>112.9695292987512</v>
      </c>
      <c r="O20" s="7">
        <f t="shared" si="2"/>
        <v>112.9695292987512</v>
      </c>
      <c r="P20" s="7">
        <f t="shared" si="3"/>
        <v>97.741059159126863</v>
      </c>
      <c r="Q20" s="9">
        <v>0</v>
      </c>
      <c r="R20" s="22">
        <v>187</v>
      </c>
    </row>
    <row r="21" spans="1:18" s="4" customFormat="1" ht="21.75" customHeight="1">
      <c r="A21" s="85"/>
      <c r="B21" s="83"/>
      <c r="C21" s="49" t="s">
        <v>33</v>
      </c>
      <c r="D21" s="51"/>
      <c r="E21" s="8"/>
      <c r="F21" s="8"/>
      <c r="G21" s="22"/>
      <c r="H21" s="22"/>
      <c r="I21" s="22"/>
      <c r="J21" s="22"/>
      <c r="K21" s="22"/>
      <c r="L21" s="22"/>
      <c r="M21" s="6">
        <f t="shared" si="10"/>
        <v>0</v>
      </c>
      <c r="N21" s="7" t="e">
        <f t="shared" si="1"/>
        <v>#DIV/0!</v>
      </c>
      <c r="O21" s="7" t="e">
        <f t="shared" si="2"/>
        <v>#DIV/0!</v>
      </c>
      <c r="P21" s="7" t="e">
        <f t="shared" si="3"/>
        <v>#DIV/0!</v>
      </c>
      <c r="Q21" s="9"/>
      <c r="R21" s="22"/>
    </row>
    <row r="22" spans="1:18" s="4" customFormat="1" ht="21.75" customHeight="1">
      <c r="A22" s="85"/>
      <c r="B22" s="83"/>
      <c r="C22" s="52" t="s">
        <v>22</v>
      </c>
      <c r="D22" s="53"/>
      <c r="E22" s="8"/>
      <c r="F22" s="8"/>
      <c r="G22" s="22">
        <v>16986</v>
      </c>
      <c r="H22" s="22">
        <v>303855</v>
      </c>
      <c r="I22" s="22">
        <v>15906</v>
      </c>
      <c r="J22" s="22">
        <v>282135</v>
      </c>
      <c r="K22" s="22"/>
      <c r="L22" s="22"/>
      <c r="M22" s="6">
        <f t="shared" si="10"/>
        <v>21720</v>
      </c>
      <c r="N22" s="7" t="e">
        <f t="shared" si="1"/>
        <v>#DIV/0!</v>
      </c>
      <c r="O22" s="7" t="e">
        <f t="shared" si="2"/>
        <v>#DIV/0!</v>
      </c>
      <c r="P22" s="7">
        <f t="shared" si="3"/>
        <v>92.851853680209302</v>
      </c>
      <c r="Q22" s="9">
        <v>97</v>
      </c>
      <c r="R22" s="22">
        <v>1799</v>
      </c>
    </row>
    <row r="23" spans="1:18" s="4" customFormat="1" ht="21.75" customHeight="1">
      <c r="A23" s="85"/>
      <c r="B23" s="83"/>
      <c r="C23" s="52" t="s">
        <v>23</v>
      </c>
      <c r="D23" s="53"/>
      <c r="E23" s="8"/>
      <c r="F23" s="8"/>
      <c r="G23" s="22"/>
      <c r="H23" s="22"/>
      <c r="I23" s="22"/>
      <c r="J23" s="22"/>
      <c r="K23" s="22"/>
      <c r="L23" s="22"/>
      <c r="M23" s="6">
        <f t="shared" si="10"/>
        <v>0</v>
      </c>
      <c r="N23" s="7" t="e">
        <f t="shared" si="1"/>
        <v>#DIV/0!</v>
      </c>
      <c r="O23" s="7" t="e">
        <f t="shared" si="2"/>
        <v>#DIV/0!</v>
      </c>
      <c r="P23" s="7" t="e">
        <f t="shared" si="3"/>
        <v>#DIV/0!</v>
      </c>
      <c r="Q23" s="9"/>
      <c r="R23" s="22"/>
    </row>
    <row r="24" spans="1:18" s="4" customFormat="1" ht="21.75" customHeight="1">
      <c r="A24" s="85"/>
      <c r="B24" s="83"/>
      <c r="C24" s="52" t="s">
        <v>24</v>
      </c>
      <c r="D24" s="53"/>
      <c r="E24" s="8"/>
      <c r="F24" s="8"/>
      <c r="G24" s="22">
        <v>0</v>
      </c>
      <c r="H24" s="22">
        <v>6079</v>
      </c>
      <c r="I24" s="22">
        <v>0</v>
      </c>
      <c r="J24" s="22">
        <v>6079</v>
      </c>
      <c r="K24" s="22"/>
      <c r="L24" s="22"/>
      <c r="M24" s="6">
        <f t="shared" si="10"/>
        <v>0</v>
      </c>
      <c r="N24" s="7" t="e">
        <f t="shared" si="1"/>
        <v>#DIV/0!</v>
      </c>
      <c r="O24" s="7" t="e">
        <f t="shared" si="2"/>
        <v>#DIV/0!</v>
      </c>
      <c r="P24" s="7">
        <f t="shared" si="3"/>
        <v>100</v>
      </c>
      <c r="Q24" s="9"/>
      <c r="R24" s="22"/>
    </row>
    <row r="25" spans="1:18" s="4" customFormat="1" ht="21.75" customHeight="1">
      <c r="A25" s="85"/>
      <c r="B25" s="83"/>
      <c r="C25" s="52" t="s">
        <v>25</v>
      </c>
      <c r="D25" s="53"/>
      <c r="E25" s="8"/>
      <c r="F25" s="8"/>
      <c r="G25" s="22"/>
      <c r="H25" s="22"/>
      <c r="I25" s="22"/>
      <c r="J25" s="22"/>
      <c r="K25" s="22"/>
      <c r="L25" s="22"/>
      <c r="M25" s="6">
        <f t="shared" si="10"/>
        <v>0</v>
      </c>
      <c r="N25" s="7" t="e">
        <f t="shared" si="1"/>
        <v>#DIV/0!</v>
      </c>
      <c r="O25" s="7" t="e">
        <f t="shared" si="2"/>
        <v>#DIV/0!</v>
      </c>
      <c r="P25" s="7" t="e">
        <f t="shared" si="3"/>
        <v>#DIV/0!</v>
      </c>
      <c r="Q25" s="9"/>
      <c r="R25" s="22"/>
    </row>
    <row r="26" spans="1:18" s="4" customFormat="1" ht="21.75" customHeight="1">
      <c r="A26" s="85"/>
      <c r="B26" s="83"/>
      <c r="C26" s="54" t="s">
        <v>34</v>
      </c>
      <c r="D26" s="42" t="s">
        <v>27</v>
      </c>
      <c r="E26" s="6">
        <f>SUM(E27:E32)</f>
        <v>22450000</v>
      </c>
      <c r="F26" s="6">
        <f t="shared" ref="F26:M26" si="11">SUM(F27:F32)</f>
        <v>22450000</v>
      </c>
      <c r="G26" s="6">
        <f t="shared" si="11"/>
        <v>4046538</v>
      </c>
      <c r="H26" s="6">
        <f t="shared" si="11"/>
        <v>23181797</v>
      </c>
      <c r="I26" s="6">
        <f t="shared" si="11"/>
        <v>3442393</v>
      </c>
      <c r="J26" s="6">
        <f t="shared" si="11"/>
        <v>22138288</v>
      </c>
      <c r="K26" s="6">
        <f t="shared" si="11"/>
        <v>0</v>
      </c>
      <c r="L26" s="6">
        <f t="shared" si="11"/>
        <v>0</v>
      </c>
      <c r="M26" s="6">
        <f t="shared" si="11"/>
        <v>1043509</v>
      </c>
      <c r="N26" s="7">
        <f t="shared" si="1"/>
        <v>98.611527839643657</v>
      </c>
      <c r="O26" s="7">
        <f t="shared" si="2"/>
        <v>98.611527839643657</v>
      </c>
      <c r="P26" s="7">
        <f t="shared" si="3"/>
        <v>95.498584514392917</v>
      </c>
      <c r="Q26" s="6">
        <f>SUM(Q27:Q32)</f>
        <v>152126</v>
      </c>
      <c r="R26" s="6">
        <f>SUM(R27:R32)</f>
        <v>353923</v>
      </c>
    </row>
    <row r="27" spans="1:18" s="4" customFormat="1" ht="21.75" customHeight="1">
      <c r="A27" s="85"/>
      <c r="B27" s="83"/>
      <c r="C27" s="55"/>
      <c r="D27" s="45" t="s">
        <v>40</v>
      </c>
      <c r="E27" s="8">
        <v>3619000</v>
      </c>
      <c r="F27" s="8">
        <v>3619000</v>
      </c>
      <c r="G27" s="22">
        <v>287433</v>
      </c>
      <c r="H27" s="22">
        <v>3972518</v>
      </c>
      <c r="I27" s="22">
        <v>288560</v>
      </c>
      <c r="J27" s="22">
        <v>3968651</v>
      </c>
      <c r="K27" s="22"/>
      <c r="L27" s="22"/>
      <c r="M27" s="6">
        <f t="shared" ref="M27:M32" si="12">H27-J27-L27</f>
        <v>3867</v>
      </c>
      <c r="N27" s="7">
        <f t="shared" si="1"/>
        <v>109.66153633600442</v>
      </c>
      <c r="O27" s="7">
        <f t="shared" si="2"/>
        <v>109.66153633600442</v>
      </c>
      <c r="P27" s="7">
        <f t="shared" si="3"/>
        <v>99.902656199418104</v>
      </c>
      <c r="Q27" s="9">
        <v>151245</v>
      </c>
      <c r="R27" s="22">
        <v>317001</v>
      </c>
    </row>
    <row r="28" spans="1:18" s="4" customFormat="1" ht="21.75" customHeight="1">
      <c r="A28" s="85"/>
      <c r="B28" s="83"/>
      <c r="C28" s="55"/>
      <c r="D28" s="45" t="s">
        <v>35</v>
      </c>
      <c r="E28" s="8">
        <v>1586000</v>
      </c>
      <c r="F28" s="8">
        <v>1586000</v>
      </c>
      <c r="G28" s="22">
        <v>69872</v>
      </c>
      <c r="H28" s="22">
        <v>1333972</v>
      </c>
      <c r="I28" s="22">
        <v>69633</v>
      </c>
      <c r="J28" s="22">
        <v>1329890</v>
      </c>
      <c r="K28" s="22"/>
      <c r="L28" s="22"/>
      <c r="M28" s="6">
        <f t="shared" si="12"/>
        <v>4082</v>
      </c>
      <c r="N28" s="7">
        <f t="shared" si="1"/>
        <v>83.851828499369489</v>
      </c>
      <c r="O28" s="7">
        <f t="shared" si="2"/>
        <v>83.851828499369489</v>
      </c>
      <c r="P28" s="7">
        <f t="shared" si="3"/>
        <v>99.69399657564027</v>
      </c>
      <c r="Q28" s="9">
        <v>211</v>
      </c>
      <c r="R28" s="22">
        <v>6424</v>
      </c>
    </row>
    <row r="29" spans="1:18" s="4" customFormat="1" ht="21.75" customHeight="1">
      <c r="A29" s="85"/>
      <c r="B29" s="83"/>
      <c r="C29" s="55"/>
      <c r="D29" s="45" t="s">
        <v>26</v>
      </c>
      <c r="E29" s="8">
        <v>95000</v>
      </c>
      <c r="F29" s="8">
        <v>95000</v>
      </c>
      <c r="G29" s="22">
        <v>9</v>
      </c>
      <c r="H29" s="22">
        <v>125126</v>
      </c>
      <c r="I29" s="22">
        <v>4423</v>
      </c>
      <c r="J29" s="22">
        <v>108847</v>
      </c>
      <c r="K29" s="22"/>
      <c r="L29" s="22"/>
      <c r="M29" s="6">
        <f t="shared" si="12"/>
        <v>16279</v>
      </c>
      <c r="N29" s="7">
        <f t="shared" si="1"/>
        <v>114.57578947368421</v>
      </c>
      <c r="O29" s="7">
        <f t="shared" si="2"/>
        <v>114.57578947368421</v>
      </c>
      <c r="P29" s="7">
        <f t="shared" si="3"/>
        <v>86.989914166520137</v>
      </c>
      <c r="Q29" s="9">
        <v>0</v>
      </c>
      <c r="R29" s="22">
        <v>29</v>
      </c>
    </row>
    <row r="30" spans="1:18" s="4" customFormat="1" ht="21.75" customHeight="1">
      <c r="A30" s="85"/>
      <c r="B30" s="83"/>
      <c r="C30" s="55"/>
      <c r="D30" s="45" t="s">
        <v>3</v>
      </c>
      <c r="E30" s="8">
        <v>3000000</v>
      </c>
      <c r="F30" s="8">
        <v>3000000</v>
      </c>
      <c r="G30" s="22">
        <v>535</v>
      </c>
      <c r="H30" s="22">
        <v>3809410</v>
      </c>
      <c r="I30" s="22">
        <v>21062</v>
      </c>
      <c r="J30" s="22">
        <v>3674951</v>
      </c>
      <c r="K30" s="22"/>
      <c r="L30" s="22"/>
      <c r="M30" s="6">
        <f t="shared" si="12"/>
        <v>134459</v>
      </c>
      <c r="N30" s="7">
        <f t="shared" si="1"/>
        <v>122.49836666666667</v>
      </c>
      <c r="O30" s="7">
        <f t="shared" si="2"/>
        <v>122.49836666666667</v>
      </c>
      <c r="P30" s="7">
        <f t="shared" si="3"/>
        <v>96.47034580158082</v>
      </c>
      <c r="Q30" s="9">
        <v>228</v>
      </c>
      <c r="R30" s="22">
        <v>772</v>
      </c>
    </row>
    <row r="31" spans="1:18" s="4" customFormat="1" ht="21.75" customHeight="1">
      <c r="A31" s="85"/>
      <c r="B31" s="83"/>
      <c r="C31" s="55"/>
      <c r="D31" s="45" t="s">
        <v>4</v>
      </c>
      <c r="E31" s="8">
        <v>5750000</v>
      </c>
      <c r="F31" s="8">
        <v>5750000</v>
      </c>
      <c r="G31" s="22">
        <v>2423741</v>
      </c>
      <c r="H31" s="22">
        <v>5933844</v>
      </c>
      <c r="I31" s="22">
        <v>1793767</v>
      </c>
      <c r="J31" s="22">
        <v>5049022</v>
      </c>
      <c r="K31" s="22"/>
      <c r="L31" s="22"/>
      <c r="M31" s="6">
        <f t="shared" si="12"/>
        <v>884822</v>
      </c>
      <c r="N31" s="7">
        <f t="shared" si="1"/>
        <v>87.809078260869569</v>
      </c>
      <c r="O31" s="7">
        <f t="shared" si="2"/>
        <v>87.809078260869569</v>
      </c>
      <c r="P31" s="7">
        <f t="shared" si="3"/>
        <v>85.088553052624903</v>
      </c>
      <c r="Q31" s="9">
        <v>442</v>
      </c>
      <c r="R31" s="22">
        <v>29579</v>
      </c>
    </row>
    <row r="32" spans="1:18" s="4" customFormat="1" ht="21.75" customHeight="1">
      <c r="A32" s="85"/>
      <c r="B32" s="83"/>
      <c r="C32" s="56"/>
      <c r="D32" s="45" t="s">
        <v>5</v>
      </c>
      <c r="E32" s="8">
        <v>8400000</v>
      </c>
      <c r="F32" s="8">
        <v>8400000</v>
      </c>
      <c r="G32" s="22">
        <v>1264948</v>
      </c>
      <c r="H32" s="22">
        <v>8006927</v>
      </c>
      <c r="I32" s="22">
        <v>1264948</v>
      </c>
      <c r="J32" s="22">
        <v>8006927</v>
      </c>
      <c r="K32" s="22"/>
      <c r="L32" s="22"/>
      <c r="M32" s="6">
        <f t="shared" si="12"/>
        <v>0</v>
      </c>
      <c r="N32" s="7">
        <f t="shared" si="1"/>
        <v>95.320559523809521</v>
      </c>
      <c r="O32" s="7">
        <f t="shared" si="2"/>
        <v>95.320559523809521</v>
      </c>
      <c r="P32" s="7">
        <f t="shared" si="3"/>
        <v>100</v>
      </c>
      <c r="Q32" s="9">
        <v>0</v>
      </c>
      <c r="R32" s="22">
        <v>118</v>
      </c>
    </row>
    <row r="33" spans="1:18" s="5" customFormat="1" ht="21.75" customHeight="1">
      <c r="A33" s="85"/>
      <c r="B33" s="54" t="s">
        <v>6</v>
      </c>
      <c r="C33" s="50" t="s">
        <v>7</v>
      </c>
      <c r="D33" s="51"/>
      <c r="E33" s="6">
        <f>SUM(E34,E35,E36,E39:E46)</f>
        <v>159400000</v>
      </c>
      <c r="F33" s="6">
        <f t="shared" ref="F33:M33" si="13">SUM(F34,F35,F36,F39:F46)</f>
        <v>169491000</v>
      </c>
      <c r="G33" s="6">
        <f t="shared" si="13"/>
        <v>14966636</v>
      </c>
      <c r="H33" s="6">
        <f t="shared" si="13"/>
        <v>180799835</v>
      </c>
      <c r="I33" s="6">
        <f t="shared" si="13"/>
        <v>13141851</v>
      </c>
      <c r="J33" s="6">
        <f t="shared" si="13"/>
        <v>175486576</v>
      </c>
      <c r="K33" s="6">
        <f t="shared" si="13"/>
        <v>0</v>
      </c>
      <c r="L33" s="6">
        <f t="shared" si="13"/>
        <v>5165</v>
      </c>
      <c r="M33" s="6">
        <f t="shared" si="13"/>
        <v>5308094</v>
      </c>
      <c r="N33" s="7">
        <f t="shared" si="1"/>
        <v>110.0919548306148</v>
      </c>
      <c r="O33" s="7">
        <f t="shared" si="2"/>
        <v>103.5374008059425</v>
      </c>
      <c r="P33" s="7">
        <f t="shared" si="3"/>
        <v>97.061247871160944</v>
      </c>
      <c r="Q33" s="6">
        <f>SUM(Q34,Q35,Q36,Q39:Q46)</f>
        <v>24755</v>
      </c>
      <c r="R33" s="6">
        <f>SUM(R34,R35,R36,R39:R46)</f>
        <v>1043318</v>
      </c>
    </row>
    <row r="34" spans="1:18" s="4" customFormat="1" ht="21.75" customHeight="1">
      <c r="A34" s="85"/>
      <c r="B34" s="83"/>
      <c r="C34" s="49" t="s">
        <v>8</v>
      </c>
      <c r="D34" s="51"/>
      <c r="E34" s="8">
        <v>2900000</v>
      </c>
      <c r="F34" s="8">
        <v>2900000</v>
      </c>
      <c r="G34" s="22">
        <v>514</v>
      </c>
      <c r="H34" s="22">
        <v>3234118</v>
      </c>
      <c r="I34" s="22">
        <v>46962</v>
      </c>
      <c r="J34" s="22">
        <v>3049839</v>
      </c>
      <c r="K34" s="22"/>
      <c r="L34" s="22"/>
      <c r="M34" s="6">
        <f>H34-J34-L34</f>
        <v>184279</v>
      </c>
      <c r="N34" s="7">
        <f t="shared" si="1"/>
        <v>105.16686206896553</v>
      </c>
      <c r="O34" s="7">
        <f t="shared" si="2"/>
        <v>105.16686206896553</v>
      </c>
      <c r="P34" s="7">
        <f t="shared" si="3"/>
        <v>94.30203226969455</v>
      </c>
      <c r="Q34" s="9">
        <v>0</v>
      </c>
      <c r="R34" s="22">
        <v>1277</v>
      </c>
    </row>
    <row r="35" spans="1:18" s="4" customFormat="1" ht="21.75" customHeight="1">
      <c r="A35" s="85"/>
      <c r="B35" s="83"/>
      <c r="C35" s="49" t="s">
        <v>9</v>
      </c>
      <c r="D35" s="51"/>
      <c r="E35" s="8">
        <v>25000000</v>
      </c>
      <c r="F35" s="8">
        <v>29000000</v>
      </c>
      <c r="G35" s="22">
        <v>6004</v>
      </c>
      <c r="H35" s="22">
        <v>30316866</v>
      </c>
      <c r="I35" s="22">
        <v>160511</v>
      </c>
      <c r="J35" s="22">
        <v>29375958</v>
      </c>
      <c r="K35" s="22"/>
      <c r="L35" s="22"/>
      <c r="M35" s="6">
        <f>H35-J35-L35</f>
        <v>940908</v>
      </c>
      <c r="N35" s="7">
        <f t="shared" si="1"/>
        <v>117.503832</v>
      </c>
      <c r="O35" s="7">
        <f t="shared" si="2"/>
        <v>101.29640689655173</v>
      </c>
      <c r="P35" s="7">
        <f t="shared" si="3"/>
        <v>96.896420626063389</v>
      </c>
      <c r="Q35" s="9">
        <v>1141</v>
      </c>
      <c r="R35" s="22">
        <v>2589</v>
      </c>
    </row>
    <row r="36" spans="1:18" s="4" customFormat="1" ht="21.75" customHeight="1">
      <c r="A36" s="85"/>
      <c r="B36" s="83"/>
      <c r="C36" s="54" t="s">
        <v>36</v>
      </c>
      <c r="D36" s="42" t="s">
        <v>27</v>
      </c>
      <c r="E36" s="21">
        <f>SUM(E37:E38)</f>
        <v>41300000</v>
      </c>
      <c r="F36" s="21">
        <f t="shared" ref="F36:M36" si="14">SUM(F37:F38)</f>
        <v>42391000</v>
      </c>
      <c r="G36" s="21">
        <f t="shared" si="14"/>
        <v>10328418</v>
      </c>
      <c r="H36" s="21">
        <f t="shared" si="14"/>
        <v>46509381</v>
      </c>
      <c r="I36" s="21">
        <f t="shared" si="14"/>
        <v>8225995</v>
      </c>
      <c r="J36" s="21">
        <f t="shared" si="14"/>
        <v>43476118</v>
      </c>
      <c r="K36" s="21">
        <f t="shared" si="14"/>
        <v>0</v>
      </c>
      <c r="L36" s="21">
        <f t="shared" si="14"/>
        <v>0</v>
      </c>
      <c r="M36" s="21">
        <f t="shared" si="14"/>
        <v>3033263</v>
      </c>
      <c r="N36" s="7">
        <f t="shared" si="1"/>
        <v>105.26905084745763</v>
      </c>
      <c r="O36" s="7">
        <f t="shared" si="2"/>
        <v>102.55978391639735</v>
      </c>
      <c r="P36" s="7">
        <f t="shared" si="3"/>
        <v>93.478169490150819</v>
      </c>
      <c r="Q36" s="21">
        <f>SUM(Q37:Q38)</f>
        <v>1481</v>
      </c>
      <c r="R36" s="21">
        <f>SUM(R37:R38)</f>
        <v>122972</v>
      </c>
    </row>
    <row r="37" spans="1:18" s="4" customFormat="1" ht="21.75" customHeight="1">
      <c r="A37" s="85"/>
      <c r="B37" s="83"/>
      <c r="C37" s="55"/>
      <c r="D37" s="43" t="s">
        <v>37</v>
      </c>
      <c r="E37" s="8">
        <v>17240000</v>
      </c>
      <c r="F37" s="8">
        <v>17200000</v>
      </c>
      <c r="G37" s="8">
        <v>8162501</v>
      </c>
      <c r="H37" s="22">
        <v>20907311</v>
      </c>
      <c r="I37" s="8">
        <v>6060078</v>
      </c>
      <c r="J37" s="8">
        <v>17874048</v>
      </c>
      <c r="K37" s="8"/>
      <c r="L37" s="8"/>
      <c r="M37" s="6">
        <f t="shared" ref="M37:M46" si="15">H37-J37-L37</f>
        <v>3033263</v>
      </c>
      <c r="N37" s="7">
        <f t="shared" si="1"/>
        <v>103.67777262180975</v>
      </c>
      <c r="O37" s="7">
        <f t="shared" si="2"/>
        <v>103.91888372093024</v>
      </c>
      <c r="P37" s="7">
        <f t="shared" si="3"/>
        <v>85.491854978385319</v>
      </c>
      <c r="Q37" s="9">
        <v>1481</v>
      </c>
      <c r="R37" s="22">
        <v>122972</v>
      </c>
    </row>
    <row r="38" spans="1:18" s="4" customFormat="1" ht="21.75" customHeight="1">
      <c r="A38" s="85"/>
      <c r="B38" s="83"/>
      <c r="C38" s="56"/>
      <c r="D38" s="43" t="s">
        <v>65</v>
      </c>
      <c r="E38" s="8">
        <v>24060000</v>
      </c>
      <c r="F38" s="8">
        <v>25191000</v>
      </c>
      <c r="G38" s="8">
        <v>2165917</v>
      </c>
      <c r="H38" s="22">
        <v>25602070</v>
      </c>
      <c r="I38" s="8">
        <v>2165917</v>
      </c>
      <c r="J38" s="8">
        <v>25602070</v>
      </c>
      <c r="K38" s="8"/>
      <c r="L38" s="8"/>
      <c r="M38" s="6">
        <f t="shared" si="15"/>
        <v>0</v>
      </c>
      <c r="N38" s="7">
        <f t="shared" si="1"/>
        <v>106.40926849542809</v>
      </c>
      <c r="O38" s="7">
        <f t="shared" si="2"/>
        <v>101.63181294906911</v>
      </c>
      <c r="P38" s="7">
        <f t="shared" si="3"/>
        <v>100</v>
      </c>
      <c r="Q38" s="9"/>
      <c r="R38" s="22"/>
    </row>
    <row r="39" spans="1:18" s="4" customFormat="1" ht="21.75" customHeight="1">
      <c r="A39" s="85"/>
      <c r="B39" s="83"/>
      <c r="C39" s="49" t="s">
        <v>11</v>
      </c>
      <c r="D39" s="51"/>
      <c r="E39" s="8">
        <v>16200000</v>
      </c>
      <c r="F39" s="8">
        <v>16200000</v>
      </c>
      <c r="G39" s="22">
        <v>2529895</v>
      </c>
      <c r="H39" s="22">
        <v>16013856</v>
      </c>
      <c r="I39" s="22">
        <v>2529895</v>
      </c>
      <c r="J39" s="22">
        <v>16013856</v>
      </c>
      <c r="K39" s="8"/>
      <c r="L39" s="8"/>
      <c r="M39" s="6">
        <f t="shared" si="15"/>
        <v>0</v>
      </c>
      <c r="N39" s="7">
        <f t="shared" si="1"/>
        <v>98.850962962962967</v>
      </c>
      <c r="O39" s="7">
        <f t="shared" si="2"/>
        <v>98.850962962962967</v>
      </c>
      <c r="P39" s="7">
        <f t="shared" si="3"/>
        <v>100</v>
      </c>
      <c r="Q39" s="9">
        <v>0</v>
      </c>
      <c r="R39" s="22">
        <v>235</v>
      </c>
    </row>
    <row r="40" spans="1:18" s="4" customFormat="1" ht="21.75" customHeight="1">
      <c r="A40" s="85"/>
      <c r="B40" s="83"/>
      <c r="C40" s="49" t="s">
        <v>38</v>
      </c>
      <c r="D40" s="51"/>
      <c r="E40" s="8">
        <v>74000000</v>
      </c>
      <c r="F40" s="8">
        <v>79000000</v>
      </c>
      <c r="G40" s="8">
        <v>2101805</v>
      </c>
      <c r="H40" s="22">
        <v>84722298</v>
      </c>
      <c r="I40" s="8">
        <v>2178488</v>
      </c>
      <c r="J40" s="8">
        <v>83567514</v>
      </c>
      <c r="K40" s="8">
        <v>0</v>
      </c>
      <c r="L40" s="8">
        <v>5165</v>
      </c>
      <c r="M40" s="6">
        <f t="shared" si="15"/>
        <v>1149619</v>
      </c>
      <c r="N40" s="7">
        <f t="shared" si="1"/>
        <v>112.92907297297296</v>
      </c>
      <c r="O40" s="7">
        <f t="shared" si="2"/>
        <v>105.78166329113925</v>
      </c>
      <c r="P40" s="7">
        <f t="shared" si="3"/>
        <v>98.636977481418171</v>
      </c>
      <c r="Q40" s="9">
        <v>22133</v>
      </c>
      <c r="R40" s="22">
        <v>916245</v>
      </c>
    </row>
    <row r="41" spans="1:18" s="4" customFormat="1" ht="21.75" customHeight="1">
      <c r="A41" s="85"/>
      <c r="B41" s="83"/>
      <c r="C41" s="52" t="s">
        <v>0</v>
      </c>
      <c r="D41" s="53"/>
      <c r="E41" s="8"/>
      <c r="F41" s="22"/>
      <c r="G41" s="22"/>
      <c r="H41" s="22"/>
      <c r="I41" s="22"/>
      <c r="J41" s="22"/>
      <c r="K41" s="22"/>
      <c r="L41" s="22"/>
      <c r="M41" s="6">
        <f t="shared" si="15"/>
        <v>0</v>
      </c>
      <c r="N41" s="7" t="e">
        <f t="shared" si="1"/>
        <v>#DIV/0!</v>
      </c>
      <c r="O41" s="7" t="e">
        <f t="shared" si="2"/>
        <v>#DIV/0!</v>
      </c>
      <c r="P41" s="7" t="e">
        <f t="shared" si="3"/>
        <v>#DIV/0!</v>
      </c>
      <c r="Q41" s="9"/>
      <c r="R41" s="22"/>
    </row>
    <row r="42" spans="1:18" s="4" customFormat="1" ht="21.75" customHeight="1">
      <c r="A42" s="85"/>
      <c r="B42" s="83"/>
      <c r="C42" s="52" t="s">
        <v>2</v>
      </c>
      <c r="D42" s="53"/>
      <c r="E42" s="8"/>
      <c r="F42" s="22"/>
      <c r="G42" s="22"/>
      <c r="H42" s="22"/>
      <c r="I42" s="22"/>
      <c r="J42" s="22"/>
      <c r="K42" s="22"/>
      <c r="L42" s="22"/>
      <c r="M42" s="6">
        <f t="shared" si="15"/>
        <v>0</v>
      </c>
      <c r="N42" s="7" t="e">
        <f t="shared" si="1"/>
        <v>#DIV/0!</v>
      </c>
      <c r="O42" s="7" t="e">
        <f t="shared" si="2"/>
        <v>#DIV/0!</v>
      </c>
      <c r="P42" s="7" t="e">
        <f t="shared" si="3"/>
        <v>#DIV/0!</v>
      </c>
      <c r="Q42" s="9"/>
      <c r="R42" s="22"/>
    </row>
    <row r="43" spans="1:18" s="4" customFormat="1" ht="21.75" customHeight="1">
      <c r="A43" s="85"/>
      <c r="B43" s="83"/>
      <c r="C43" s="52" t="s">
        <v>10</v>
      </c>
      <c r="D43" s="53"/>
      <c r="E43" s="8"/>
      <c r="F43" s="22"/>
      <c r="G43" s="22"/>
      <c r="H43" s="22"/>
      <c r="I43" s="22"/>
      <c r="J43" s="22"/>
      <c r="K43" s="22"/>
      <c r="L43" s="22"/>
      <c r="M43" s="6">
        <f t="shared" si="15"/>
        <v>0</v>
      </c>
      <c r="N43" s="7" t="e">
        <f t="shared" si="1"/>
        <v>#DIV/0!</v>
      </c>
      <c r="O43" s="7" t="e">
        <f t="shared" si="2"/>
        <v>#DIV/0!</v>
      </c>
      <c r="P43" s="7" t="e">
        <f t="shared" si="3"/>
        <v>#DIV/0!</v>
      </c>
      <c r="Q43" s="9"/>
      <c r="R43" s="22"/>
    </row>
    <row r="44" spans="1:18" s="4" customFormat="1" ht="21.75" customHeight="1">
      <c r="A44" s="85"/>
      <c r="B44" s="83"/>
      <c r="C44" s="52" t="s">
        <v>12</v>
      </c>
      <c r="D44" s="53"/>
      <c r="E44" s="8"/>
      <c r="F44" s="22"/>
      <c r="G44" s="22"/>
      <c r="H44" s="22"/>
      <c r="I44" s="22"/>
      <c r="J44" s="22"/>
      <c r="K44" s="22"/>
      <c r="L44" s="22"/>
      <c r="M44" s="6">
        <f t="shared" si="15"/>
        <v>0</v>
      </c>
      <c r="N44" s="7" t="e">
        <f t="shared" si="1"/>
        <v>#DIV/0!</v>
      </c>
      <c r="O44" s="7" t="e">
        <f t="shared" si="2"/>
        <v>#DIV/0!</v>
      </c>
      <c r="P44" s="7" t="e">
        <f t="shared" si="3"/>
        <v>#DIV/0!</v>
      </c>
      <c r="Q44" s="9"/>
      <c r="R44" s="22"/>
    </row>
    <row r="45" spans="1:18" s="4" customFormat="1" ht="21.75" customHeight="1">
      <c r="A45" s="85"/>
      <c r="B45" s="83"/>
      <c r="C45" s="52" t="s">
        <v>13</v>
      </c>
      <c r="D45" s="53"/>
      <c r="E45" s="8"/>
      <c r="F45" s="22"/>
      <c r="G45" s="22">
        <v>0</v>
      </c>
      <c r="H45" s="22">
        <v>3316</v>
      </c>
      <c r="I45" s="22">
        <v>0</v>
      </c>
      <c r="J45" s="22">
        <v>3291</v>
      </c>
      <c r="K45" s="22"/>
      <c r="L45" s="22"/>
      <c r="M45" s="6">
        <f t="shared" si="15"/>
        <v>25</v>
      </c>
      <c r="N45" s="7" t="e">
        <f t="shared" si="1"/>
        <v>#DIV/0!</v>
      </c>
      <c r="O45" s="7" t="e">
        <f t="shared" si="2"/>
        <v>#DIV/0!</v>
      </c>
      <c r="P45" s="7">
        <f t="shared" si="3"/>
        <v>99.246079613992762</v>
      </c>
      <c r="Q45" s="9"/>
      <c r="R45" s="22"/>
    </row>
    <row r="46" spans="1:18" s="4" customFormat="1" ht="21.75" customHeight="1" thickBot="1">
      <c r="A46" s="85"/>
      <c r="B46" s="83"/>
      <c r="C46" s="58" t="s">
        <v>39</v>
      </c>
      <c r="D46" s="59"/>
      <c r="E46" s="33"/>
      <c r="F46" s="35"/>
      <c r="G46" s="35"/>
      <c r="H46" s="35"/>
      <c r="I46" s="35"/>
      <c r="J46" s="35"/>
      <c r="K46" s="35"/>
      <c r="L46" s="35"/>
      <c r="M46" s="36">
        <f t="shared" si="15"/>
        <v>0</v>
      </c>
      <c r="N46" s="37" t="e">
        <f t="shared" si="1"/>
        <v>#DIV/0!</v>
      </c>
      <c r="O46" s="37" t="e">
        <f t="shared" si="2"/>
        <v>#DIV/0!</v>
      </c>
      <c r="P46" s="37" t="e">
        <f t="shared" si="3"/>
        <v>#DIV/0!</v>
      </c>
      <c r="Q46" s="34"/>
      <c r="R46" s="35"/>
    </row>
    <row r="47" spans="1:18" s="5" customFormat="1" ht="21.75" customHeight="1">
      <c r="A47" s="80" t="s">
        <v>14</v>
      </c>
      <c r="B47" s="60" t="s">
        <v>15</v>
      </c>
      <c r="C47" s="60"/>
      <c r="D47" s="61"/>
      <c r="E47" s="38">
        <f>SUM(E48:E50)</f>
        <v>1730000</v>
      </c>
      <c r="F47" s="38">
        <f t="shared" ref="F47:M47" si="16">SUM(F48:F50)</f>
        <v>1730000</v>
      </c>
      <c r="G47" s="38">
        <f t="shared" si="16"/>
        <v>24531</v>
      </c>
      <c r="H47" s="38">
        <f t="shared" si="16"/>
        <v>11767154</v>
      </c>
      <c r="I47" s="38">
        <f t="shared" si="16"/>
        <v>256022</v>
      </c>
      <c r="J47" s="38">
        <f t="shared" si="16"/>
        <v>1621262</v>
      </c>
      <c r="K47" s="38">
        <f t="shared" si="16"/>
        <v>0</v>
      </c>
      <c r="L47" s="38">
        <f t="shared" si="16"/>
        <v>1921879</v>
      </c>
      <c r="M47" s="38">
        <f t="shared" si="16"/>
        <v>8224013</v>
      </c>
      <c r="N47" s="39">
        <f t="shared" si="1"/>
        <v>93.714566473988441</v>
      </c>
      <c r="O47" s="39">
        <f t="shared" si="2"/>
        <v>93.714566473988441</v>
      </c>
      <c r="P47" s="39">
        <f t="shared" si="3"/>
        <v>13.777859965119857</v>
      </c>
      <c r="Q47" s="38">
        <f>SUM(Q48:Q50)</f>
        <v>7327</v>
      </c>
      <c r="R47" s="38">
        <f>SUM(R48:R50)</f>
        <v>3024286</v>
      </c>
    </row>
    <row r="48" spans="1:18" s="4" customFormat="1" ht="21.75" customHeight="1">
      <c r="A48" s="81"/>
      <c r="B48" s="49" t="s">
        <v>16</v>
      </c>
      <c r="C48" s="50"/>
      <c r="D48" s="51"/>
      <c r="E48" s="9">
        <v>430000</v>
      </c>
      <c r="F48" s="9">
        <v>430000</v>
      </c>
      <c r="G48" s="9">
        <v>7560</v>
      </c>
      <c r="H48" s="22">
        <v>3276532</v>
      </c>
      <c r="I48" s="22">
        <v>82609</v>
      </c>
      <c r="J48" s="22">
        <v>1433807</v>
      </c>
      <c r="K48" s="22">
        <v>0</v>
      </c>
      <c r="L48" s="22">
        <v>392023</v>
      </c>
      <c r="M48" s="6">
        <f>H48-J48-L48</f>
        <v>1450702</v>
      </c>
      <c r="N48" s="7">
        <f t="shared" si="1"/>
        <v>333.44348837209299</v>
      </c>
      <c r="O48" s="7">
        <f t="shared" si="2"/>
        <v>333.44348837209299</v>
      </c>
      <c r="P48" s="7">
        <f t="shared" si="3"/>
        <v>43.759896134083235</v>
      </c>
      <c r="Q48" s="9">
        <v>876</v>
      </c>
      <c r="R48" s="22">
        <v>268752</v>
      </c>
    </row>
    <row r="49" spans="1:18" s="4" customFormat="1" ht="21.75" customHeight="1">
      <c r="A49" s="81"/>
      <c r="B49" s="49" t="s">
        <v>1</v>
      </c>
      <c r="C49" s="50"/>
      <c r="D49" s="51"/>
      <c r="E49" s="9">
        <v>300000</v>
      </c>
      <c r="F49" s="9">
        <v>300000</v>
      </c>
      <c r="G49" s="9">
        <v>633</v>
      </c>
      <c r="H49" s="22">
        <v>1349734</v>
      </c>
      <c r="I49" s="22">
        <v>28165</v>
      </c>
      <c r="J49" s="22">
        <v>471719</v>
      </c>
      <c r="K49" s="22">
        <v>0</v>
      </c>
      <c r="L49" s="22">
        <v>91857</v>
      </c>
      <c r="M49" s="6">
        <f>H49-J49-L49</f>
        <v>786158</v>
      </c>
      <c r="N49" s="7">
        <f t="shared" si="1"/>
        <v>157.23966666666666</v>
      </c>
      <c r="O49" s="7">
        <f t="shared" si="2"/>
        <v>157.23966666666666</v>
      </c>
      <c r="P49" s="7">
        <f t="shared" si="3"/>
        <v>34.949034402334092</v>
      </c>
      <c r="Q49" s="9">
        <v>586</v>
      </c>
      <c r="R49" s="22">
        <v>18691</v>
      </c>
    </row>
    <row r="50" spans="1:18" s="4" customFormat="1" ht="21.75" customHeight="1">
      <c r="A50" s="82"/>
      <c r="B50" s="49" t="s">
        <v>17</v>
      </c>
      <c r="C50" s="50"/>
      <c r="D50" s="51"/>
      <c r="E50" s="8">
        <v>1000000</v>
      </c>
      <c r="F50" s="8">
        <v>1000000</v>
      </c>
      <c r="G50" s="9">
        <v>16338</v>
      </c>
      <c r="H50" s="22">
        <v>7140888</v>
      </c>
      <c r="I50" s="22">
        <v>145248</v>
      </c>
      <c r="J50" s="22">
        <v>-284264</v>
      </c>
      <c r="K50" s="22">
        <v>0</v>
      </c>
      <c r="L50" s="22">
        <v>1437999</v>
      </c>
      <c r="M50" s="6">
        <f>H50-J50-L50</f>
        <v>5987153</v>
      </c>
      <c r="N50" s="7">
        <f t="shared" si="1"/>
        <v>-28.426400000000001</v>
      </c>
      <c r="O50" s="7">
        <f t="shared" si="2"/>
        <v>-28.426400000000001</v>
      </c>
      <c r="P50" s="7">
        <f t="shared" si="3"/>
        <v>-3.9807934251314405</v>
      </c>
      <c r="Q50" s="9">
        <v>5865</v>
      </c>
      <c r="R50" s="22">
        <v>2736843</v>
      </c>
    </row>
  </sheetData>
  <mergeCells count="46">
    <mergeCell ref="M7:M8"/>
    <mergeCell ref="N7:P7"/>
    <mergeCell ref="A47:A50"/>
    <mergeCell ref="B33:B46"/>
    <mergeCell ref="A12:A46"/>
    <mergeCell ref="B13:B32"/>
    <mergeCell ref="C13:D13"/>
    <mergeCell ref="C39:D39"/>
    <mergeCell ref="B12:D12"/>
    <mergeCell ref="A9:A11"/>
    <mergeCell ref="I7:J7"/>
    <mergeCell ref="A7:D8"/>
    <mergeCell ref="B9:D9"/>
    <mergeCell ref="B10:D10"/>
    <mergeCell ref="B11:D11"/>
    <mergeCell ref="B49:D49"/>
    <mergeCell ref="B50:D50"/>
    <mergeCell ref="E7:F7"/>
    <mergeCell ref="C44:D44"/>
    <mergeCell ref="C45:D45"/>
    <mergeCell ref="C46:D46"/>
    <mergeCell ref="B47:D47"/>
    <mergeCell ref="C40:D40"/>
    <mergeCell ref="C41:D41"/>
    <mergeCell ref="C42:D42"/>
    <mergeCell ref="C14:D14"/>
    <mergeCell ref="C34:D34"/>
    <mergeCell ref="C35:D35"/>
    <mergeCell ref="C25:D25"/>
    <mergeCell ref="C24:D24"/>
    <mergeCell ref="C23:D23"/>
    <mergeCell ref="Q7:R7"/>
    <mergeCell ref="G1:N2"/>
    <mergeCell ref="B48:D48"/>
    <mergeCell ref="C43:D43"/>
    <mergeCell ref="C26:C32"/>
    <mergeCell ref="C15:C17"/>
    <mergeCell ref="C18:C20"/>
    <mergeCell ref="C36:C38"/>
    <mergeCell ref="C33:D33"/>
    <mergeCell ref="C21:D21"/>
    <mergeCell ref="C22:D22"/>
    <mergeCell ref="B3:C3"/>
    <mergeCell ref="G7:H7"/>
    <mergeCell ref="B5:D5"/>
    <mergeCell ref="K7:L7"/>
  </mergeCells>
  <phoneticPr fontId="2" type="noConversion"/>
  <pageMargins left="0.5" right="0.48" top="0.35" bottom="0.23" header="0.69" footer="0.17"/>
  <pageSetup paperSize="9" scale="5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징수실적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user</cp:lastModifiedBy>
  <cp:lastPrinted>2014-01-07T04:21:52Z</cp:lastPrinted>
  <dcterms:created xsi:type="dcterms:W3CDTF">1999-04-08T04:49:33Z</dcterms:created>
  <dcterms:modified xsi:type="dcterms:W3CDTF">2014-01-12T23:50:51Z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42E11FA">
    <vt:lpwstr/>
  </property>
  <property fmtid="{D5CDD505-2E9C-101B-9397-08002B2CF9AE}" pid="105" name="IVID2C5B17D5">
    <vt:lpwstr/>
  </property>
  <property fmtid="{D5CDD505-2E9C-101B-9397-08002B2CF9AE}" pid="106" name="IVID1D4D0E00">
    <vt:lpwstr/>
  </property>
  <property fmtid="{D5CDD505-2E9C-101B-9397-08002B2CF9AE}" pid="107" name="IVID176B1807">
    <vt:lpwstr/>
  </property>
  <property fmtid="{D5CDD505-2E9C-101B-9397-08002B2CF9AE}" pid="108" name="IVID1C4C1ED2">
    <vt:lpwstr/>
  </property>
  <property fmtid="{D5CDD505-2E9C-101B-9397-08002B2CF9AE}" pid="109" name="IVID3C5710EC">
    <vt:lpwstr/>
  </property>
  <property fmtid="{D5CDD505-2E9C-101B-9397-08002B2CF9AE}" pid="110" name="IVID16F44373">
    <vt:lpwstr/>
  </property>
  <property fmtid="{D5CDD505-2E9C-101B-9397-08002B2CF9AE}" pid="111" name="IVID44F14F6">
    <vt:lpwstr/>
  </property>
  <property fmtid="{D5CDD505-2E9C-101B-9397-08002B2CF9AE}" pid="112" name="IVID3C1C1DFD">
    <vt:lpwstr/>
  </property>
  <property fmtid="{D5CDD505-2E9C-101B-9397-08002B2CF9AE}" pid="113" name="IVID2169180B">
    <vt:lpwstr/>
  </property>
  <property fmtid="{D5CDD505-2E9C-101B-9397-08002B2CF9AE}" pid="114" name="IVID3B3714D9">
    <vt:lpwstr/>
  </property>
  <property fmtid="{D5CDD505-2E9C-101B-9397-08002B2CF9AE}" pid="115" name="IVID2C7117F2">
    <vt:lpwstr/>
  </property>
  <property fmtid="{D5CDD505-2E9C-101B-9397-08002B2CF9AE}" pid="116" name="IVID1B780FF3">
    <vt:lpwstr/>
  </property>
  <property fmtid="{D5CDD505-2E9C-101B-9397-08002B2CF9AE}" pid="117" name="IVID2B3F11FE">
    <vt:lpwstr/>
  </property>
  <property fmtid="{D5CDD505-2E9C-101B-9397-08002B2CF9AE}" pid="118" name="IVID215117D4">
    <vt:lpwstr/>
  </property>
  <property fmtid="{D5CDD505-2E9C-101B-9397-08002B2CF9AE}" pid="119" name="IVID7741001">
    <vt:lpwstr/>
  </property>
  <property fmtid="{D5CDD505-2E9C-101B-9397-08002B2CF9AE}" pid="120" name="IVID1B5D11F6">
    <vt:lpwstr/>
  </property>
  <property fmtid="{D5CDD505-2E9C-101B-9397-08002B2CF9AE}" pid="121" name="IVID341C1704">
    <vt:lpwstr/>
  </property>
  <property fmtid="{D5CDD505-2E9C-101B-9397-08002B2CF9AE}" pid="122" name="IVID2C231BD0">
    <vt:lpwstr/>
  </property>
  <property fmtid="{D5CDD505-2E9C-101B-9397-08002B2CF9AE}" pid="123" name="IVID463713F2">
    <vt:lpwstr/>
  </property>
  <property fmtid="{D5CDD505-2E9C-101B-9397-08002B2CF9AE}" pid="124" name="IVID315A1703">
    <vt:lpwstr/>
  </property>
  <property fmtid="{D5CDD505-2E9C-101B-9397-08002B2CF9AE}" pid="125" name="IVID33601201">
    <vt:lpwstr/>
  </property>
  <property fmtid="{D5CDD505-2E9C-101B-9397-08002B2CF9AE}" pid="126" name="IVID122E10F9">
    <vt:lpwstr/>
  </property>
  <property fmtid="{D5CDD505-2E9C-101B-9397-08002B2CF9AE}" pid="127" name="IVID11400EEF">
    <vt:lpwstr/>
  </property>
  <property fmtid="{D5CDD505-2E9C-101B-9397-08002B2CF9AE}" pid="128" name="IVID235818E0">
    <vt:lpwstr/>
  </property>
  <property fmtid="{D5CDD505-2E9C-101B-9397-08002B2CF9AE}" pid="129" name="IVID1B6514F6">
    <vt:lpwstr/>
  </property>
  <property fmtid="{D5CDD505-2E9C-101B-9397-08002B2CF9AE}" pid="130" name="IVID2D5419EB">
    <vt:lpwstr/>
  </property>
  <property fmtid="{D5CDD505-2E9C-101B-9397-08002B2CF9AE}" pid="131" name="IVID396011FD">
    <vt:lpwstr/>
  </property>
  <property fmtid="{D5CDD505-2E9C-101B-9397-08002B2CF9AE}" pid="132" name="IVID76915DA">
    <vt:lpwstr/>
  </property>
  <property fmtid="{D5CDD505-2E9C-101B-9397-08002B2CF9AE}" pid="133" name="IVID292711DB">
    <vt:lpwstr/>
  </property>
  <property fmtid="{D5CDD505-2E9C-101B-9397-08002B2CF9AE}" pid="134" name="IVID247917D9">
    <vt:lpwstr/>
  </property>
  <property fmtid="{D5CDD505-2E9C-101B-9397-08002B2CF9AE}" pid="135" name="IVID3B3616E1">
    <vt:lpwstr/>
  </property>
  <property fmtid="{D5CDD505-2E9C-101B-9397-08002B2CF9AE}" pid="136" name="IVID224D07F3">
    <vt:lpwstr/>
  </property>
  <property fmtid="{D5CDD505-2E9C-101B-9397-08002B2CF9AE}" pid="137" name="IVID1A6317EC">
    <vt:lpwstr/>
  </property>
  <property fmtid="{D5CDD505-2E9C-101B-9397-08002B2CF9AE}" pid="138" name="IVID2D2117EA">
    <vt:lpwstr/>
  </property>
  <property fmtid="{D5CDD505-2E9C-101B-9397-08002B2CF9AE}" pid="139" name="IVID407116E5">
    <vt:lpwstr/>
  </property>
  <property fmtid="{D5CDD505-2E9C-101B-9397-08002B2CF9AE}" pid="140" name="IVID183C1608">
    <vt:lpwstr/>
  </property>
  <property fmtid="{D5CDD505-2E9C-101B-9397-08002B2CF9AE}" pid="141" name="IVID296B14ED">
    <vt:lpwstr/>
  </property>
  <property fmtid="{D5CDD505-2E9C-101B-9397-08002B2CF9AE}" pid="142" name="IVID323C16EB">
    <vt:lpwstr/>
  </property>
  <property fmtid="{D5CDD505-2E9C-101B-9397-08002B2CF9AE}" pid="143" name="IVID321507FB">
    <vt:lpwstr/>
  </property>
  <property fmtid="{D5CDD505-2E9C-101B-9397-08002B2CF9AE}" pid="144" name="IVID325417FC">
    <vt:lpwstr/>
  </property>
  <property fmtid="{D5CDD505-2E9C-101B-9397-08002B2CF9AE}" pid="145" name="IVID29500B09">
    <vt:lpwstr/>
  </property>
  <property fmtid="{D5CDD505-2E9C-101B-9397-08002B2CF9AE}" pid="146" name="IVID14221700">
    <vt:lpwstr/>
  </property>
  <property fmtid="{D5CDD505-2E9C-101B-9397-08002B2CF9AE}" pid="147" name="IVID1E451EF3">
    <vt:lpwstr/>
  </property>
  <property fmtid="{D5CDD505-2E9C-101B-9397-08002B2CF9AE}" pid="148" name="IVID347407DB">
    <vt:lpwstr/>
  </property>
  <property fmtid="{D5CDD505-2E9C-101B-9397-08002B2CF9AE}" pid="149" name="IVID1A7114DE">
    <vt:lpwstr/>
  </property>
  <property fmtid="{D5CDD505-2E9C-101B-9397-08002B2CF9AE}" pid="150" name="IVID45611BDE">
    <vt:lpwstr/>
  </property>
  <property fmtid="{D5CDD505-2E9C-101B-9397-08002B2CF9AE}" pid="151" name="IVID26AB3C3D">
    <vt:lpwstr/>
  </property>
  <property fmtid="{D5CDD505-2E9C-101B-9397-08002B2CF9AE}" pid="152" name="IVID7290E0A">
    <vt:lpwstr/>
  </property>
  <property fmtid="{D5CDD505-2E9C-101B-9397-08002B2CF9AE}" pid="153" name="IVID3B4715DE">
    <vt:lpwstr/>
  </property>
  <property fmtid="{D5CDD505-2E9C-101B-9397-08002B2CF9AE}" pid="154" name="IVID217313F1">
    <vt:lpwstr/>
  </property>
  <property fmtid="{D5CDD505-2E9C-101B-9397-08002B2CF9AE}" pid="155" name="IVID2B2B07D1">
    <vt:lpwstr/>
  </property>
  <property fmtid="{D5CDD505-2E9C-101B-9397-08002B2CF9AE}" pid="156" name="IVID3F201208">
    <vt:lpwstr/>
  </property>
  <property fmtid="{D5CDD505-2E9C-101B-9397-08002B2CF9AE}" pid="157" name="IVID146518D7">
    <vt:lpwstr/>
  </property>
  <property fmtid="{D5CDD505-2E9C-101B-9397-08002B2CF9AE}" pid="158" name="IVID345517D0">
    <vt:lpwstr/>
  </property>
  <property fmtid="{D5CDD505-2E9C-101B-9397-08002B2CF9AE}" pid="159" name="IVID12201C0B">
    <vt:lpwstr/>
  </property>
  <property fmtid="{D5CDD505-2E9C-101B-9397-08002B2CF9AE}" pid="160" name="IVID294518F5">
    <vt:lpwstr/>
  </property>
  <property fmtid="{D5CDD505-2E9C-101B-9397-08002B2CF9AE}" pid="161" name="IVID376810FC">
    <vt:lpwstr/>
  </property>
  <property fmtid="{D5CDD505-2E9C-101B-9397-08002B2CF9AE}" pid="162" name="IVID116216F5">
    <vt:lpwstr/>
  </property>
  <property fmtid="{D5CDD505-2E9C-101B-9397-08002B2CF9AE}" pid="163" name="IVID213307D7">
    <vt:lpwstr/>
  </property>
  <property fmtid="{D5CDD505-2E9C-101B-9397-08002B2CF9AE}" pid="164" name="IVID2C4D18E8">
    <vt:lpwstr/>
  </property>
  <property fmtid="{D5CDD505-2E9C-101B-9397-08002B2CF9AE}" pid="165" name="IVID306B1CFA">
    <vt:lpwstr/>
  </property>
  <property fmtid="{D5CDD505-2E9C-101B-9397-08002B2CF9AE}" pid="166" name="IVID2C1E12D1">
    <vt:lpwstr/>
  </property>
  <property fmtid="{D5CDD505-2E9C-101B-9397-08002B2CF9AE}" pid="167" name="IVID21301CFB">
    <vt:lpwstr/>
  </property>
  <property fmtid="{D5CDD505-2E9C-101B-9397-08002B2CF9AE}" pid="168" name="IVID3E3A18EF">
    <vt:lpwstr/>
  </property>
  <property fmtid="{D5CDD505-2E9C-101B-9397-08002B2CF9AE}" pid="169" name="IVID19F42C31">
    <vt:lpwstr/>
  </property>
  <property fmtid="{D5CDD505-2E9C-101B-9397-08002B2CF9AE}" pid="170" name="IVID2B741205">
    <vt:lpwstr/>
  </property>
  <property fmtid="{D5CDD505-2E9C-101B-9397-08002B2CF9AE}" pid="171" name="IVID203A1108">
    <vt:lpwstr/>
  </property>
  <property fmtid="{D5CDD505-2E9C-101B-9397-08002B2CF9AE}" pid="172" name="IVID343A11FD">
    <vt:lpwstr/>
  </property>
  <property fmtid="{D5CDD505-2E9C-101B-9397-08002B2CF9AE}" pid="173" name="IVID183416E5">
    <vt:lpwstr/>
  </property>
  <property fmtid="{D5CDD505-2E9C-101B-9397-08002B2CF9AE}" pid="174" name="IVID83011DE">
    <vt:lpwstr/>
  </property>
  <property fmtid="{D5CDD505-2E9C-101B-9397-08002B2CF9AE}" pid="175" name="IVIDD5E16FB">
    <vt:lpwstr/>
  </property>
  <property fmtid="{D5CDD505-2E9C-101B-9397-08002B2CF9AE}" pid="176" name="IVID1EDA2D4D">
    <vt:lpwstr/>
  </property>
  <property fmtid="{D5CDD505-2E9C-101B-9397-08002B2CF9AE}" pid="177" name="IVIDB4119D1">
    <vt:lpwstr/>
  </property>
  <property fmtid="{D5CDD505-2E9C-101B-9397-08002B2CF9AE}" pid="178" name="IVID70614E8">
    <vt:lpwstr/>
  </property>
  <property fmtid="{D5CDD505-2E9C-101B-9397-08002B2CF9AE}" pid="179" name="IVID83E14EA">
    <vt:lpwstr/>
  </property>
  <property fmtid="{D5CDD505-2E9C-101B-9397-08002B2CF9AE}" pid="180" name="IVID1A6C1CDD">
    <vt:lpwstr/>
  </property>
  <property fmtid="{D5CDD505-2E9C-101B-9397-08002B2CF9AE}" pid="181" name="IVID24691CD4">
    <vt:lpwstr/>
  </property>
  <property fmtid="{D5CDD505-2E9C-101B-9397-08002B2CF9AE}" pid="182" name="IVID2F5F18F6">
    <vt:lpwstr/>
  </property>
  <property fmtid="{D5CDD505-2E9C-101B-9397-08002B2CF9AE}" pid="183" name="IVIDC2A07F7">
    <vt:lpwstr/>
  </property>
  <property fmtid="{D5CDD505-2E9C-101B-9397-08002B2CF9AE}" pid="184" name="IVID3A6E10F6">
    <vt:lpwstr/>
  </property>
  <property fmtid="{D5CDD505-2E9C-101B-9397-08002B2CF9AE}" pid="185" name="IVID353810EA">
    <vt:lpwstr/>
  </property>
  <property fmtid="{D5CDD505-2E9C-101B-9397-08002B2CF9AE}" pid="186" name="IVID1F4617E9">
    <vt:lpwstr/>
  </property>
  <property fmtid="{D5CDD505-2E9C-101B-9397-08002B2CF9AE}" pid="187" name="IVID17063A1C">
    <vt:lpwstr/>
  </property>
  <property fmtid="{D5CDD505-2E9C-101B-9397-08002B2CF9AE}" pid="188" name="IVID12611ADE">
    <vt:lpwstr/>
  </property>
  <property fmtid="{D5CDD505-2E9C-101B-9397-08002B2CF9AE}" pid="189" name="IVID32A1AF8">
    <vt:lpwstr/>
  </property>
  <property fmtid="{D5CDD505-2E9C-101B-9397-08002B2CF9AE}" pid="190" name="IVID417511F3">
    <vt:lpwstr/>
  </property>
  <property fmtid="{D5CDD505-2E9C-101B-9397-08002B2CF9AE}" pid="191" name="IVID137812E5">
    <vt:lpwstr/>
  </property>
  <property fmtid="{D5CDD505-2E9C-101B-9397-08002B2CF9AE}" pid="192" name="IVID302217E5">
    <vt:lpwstr/>
  </property>
  <property fmtid="{D5CDD505-2E9C-101B-9397-08002B2CF9AE}" pid="193" name="IVID213C0FF2">
    <vt:lpwstr/>
  </property>
  <property fmtid="{D5CDD505-2E9C-101B-9397-08002B2CF9AE}" pid="194" name="IVID432613D2">
    <vt:lpwstr/>
  </property>
  <property fmtid="{D5CDD505-2E9C-101B-9397-08002B2CF9AE}" pid="195" name="IVID39601803">
    <vt:lpwstr/>
  </property>
  <property fmtid="{D5CDD505-2E9C-101B-9397-08002B2CF9AE}" pid="196" name="IVID394F11F2">
    <vt:lpwstr/>
  </property>
  <property fmtid="{D5CDD505-2E9C-101B-9397-08002B2CF9AE}" pid="197" name="IVID22690F09">
    <vt:lpwstr/>
  </property>
  <property fmtid="{D5CDD505-2E9C-101B-9397-08002B2CF9AE}" pid="198" name="IVID2A4E11EA">
    <vt:lpwstr/>
  </property>
  <property fmtid="{D5CDD505-2E9C-101B-9397-08002B2CF9AE}" pid="199" name="IVID1C5711E4">
    <vt:lpwstr/>
  </property>
  <property fmtid="{D5CDD505-2E9C-101B-9397-08002B2CF9AE}" pid="200" name="IVID267B1704">
    <vt:lpwstr/>
  </property>
  <property fmtid="{D5CDD505-2E9C-101B-9397-08002B2CF9AE}" pid="201" name="IVID95112FF">
    <vt:lpwstr/>
  </property>
  <property fmtid="{D5CDD505-2E9C-101B-9397-08002B2CF9AE}" pid="202" name="IVID20B971C1">
    <vt:lpwstr/>
  </property>
  <property fmtid="{D5CDD505-2E9C-101B-9397-08002B2CF9AE}" pid="203" name="IVID2C3310F2">
    <vt:lpwstr/>
  </property>
  <property fmtid="{D5CDD505-2E9C-101B-9397-08002B2CF9AE}" pid="204" name="IVID21897B16">
    <vt:lpwstr/>
  </property>
  <property fmtid="{D5CDD505-2E9C-101B-9397-08002B2CF9AE}" pid="205" name="IVID2A2915DA">
    <vt:lpwstr/>
  </property>
  <property fmtid="{D5CDD505-2E9C-101B-9397-08002B2CF9AE}" pid="206" name="IVID346010D2">
    <vt:lpwstr/>
  </property>
  <property fmtid="{D5CDD505-2E9C-101B-9397-08002B2CF9AE}" pid="207" name="IVID297715E6">
    <vt:lpwstr/>
  </property>
  <property fmtid="{D5CDD505-2E9C-101B-9397-08002B2CF9AE}" pid="208" name="IVID2D311B00">
    <vt:lpwstr/>
  </property>
  <property fmtid="{D5CDD505-2E9C-101B-9397-08002B2CF9AE}" pid="209" name="IVID214475DD">
    <vt:lpwstr/>
  </property>
  <property fmtid="{D5CDD505-2E9C-101B-9397-08002B2CF9AE}" pid="210" name="IVID18F72120">
    <vt:lpwstr/>
  </property>
  <property fmtid="{D5CDD505-2E9C-101B-9397-08002B2CF9AE}" pid="211" name="IVID2768988E">
    <vt:lpwstr/>
  </property>
  <property fmtid="{D5CDD505-2E9C-101B-9397-08002B2CF9AE}" pid="212" name="IVID124E0FEE">
    <vt:lpwstr/>
  </property>
  <property fmtid="{D5CDD505-2E9C-101B-9397-08002B2CF9AE}" pid="213" name="IVID3D2612D5">
    <vt:lpwstr/>
  </property>
  <property fmtid="{D5CDD505-2E9C-101B-9397-08002B2CF9AE}" pid="214" name="IVID1B6013D1">
    <vt:lpwstr/>
  </property>
  <property fmtid="{D5CDD505-2E9C-101B-9397-08002B2CF9AE}" pid="215" name="IVID26996E8A">
    <vt:lpwstr/>
  </property>
  <property fmtid="{D5CDD505-2E9C-101B-9397-08002B2CF9AE}" pid="216" name="IVID107D17F5">
    <vt:lpwstr/>
  </property>
  <property fmtid="{D5CDD505-2E9C-101B-9397-08002B2CF9AE}" pid="217" name="IVID1A2617F6">
    <vt:lpwstr/>
  </property>
  <property fmtid="{D5CDD505-2E9C-101B-9397-08002B2CF9AE}" pid="218" name="IVID256617D8">
    <vt:lpwstr/>
  </property>
  <property fmtid="{D5CDD505-2E9C-101B-9397-08002B2CF9AE}" pid="219" name="IVID263A17F4">
    <vt:lpwstr/>
  </property>
  <property fmtid="{D5CDD505-2E9C-101B-9397-08002B2CF9AE}" pid="220" name="IVID366F1AFB">
    <vt:lpwstr/>
  </property>
  <property fmtid="{D5CDD505-2E9C-101B-9397-08002B2CF9AE}" pid="221" name="IVIDE4011E7">
    <vt:lpwstr/>
  </property>
  <property fmtid="{D5CDD505-2E9C-101B-9397-08002B2CF9AE}" pid="222" name="IVID323410FB">
    <vt:lpwstr/>
  </property>
  <property fmtid="{D5CDD505-2E9C-101B-9397-08002B2CF9AE}" pid="223" name="IVID1DEE254F">
    <vt:lpwstr/>
  </property>
  <property fmtid="{D5CDD505-2E9C-101B-9397-08002B2CF9AE}" pid="224" name="IVID253611E6">
    <vt:lpwstr/>
  </property>
  <property fmtid="{D5CDD505-2E9C-101B-9397-08002B2CF9AE}" pid="225" name="IVID80A173A">
    <vt:lpwstr/>
  </property>
  <property fmtid="{D5CDD505-2E9C-101B-9397-08002B2CF9AE}" pid="226" name="IVID1C6310DA">
    <vt:lpwstr/>
  </property>
  <property fmtid="{D5CDD505-2E9C-101B-9397-08002B2CF9AE}" pid="227" name="IVID3A2312F7">
    <vt:lpwstr/>
  </property>
  <property fmtid="{D5CDD505-2E9C-101B-9397-08002B2CF9AE}" pid="228" name="IVID2C3C1BEE">
    <vt:lpwstr/>
  </property>
  <property fmtid="{D5CDD505-2E9C-101B-9397-08002B2CF9AE}" pid="229" name="IVID151612E8">
    <vt:lpwstr/>
  </property>
  <property fmtid="{D5CDD505-2E9C-101B-9397-08002B2CF9AE}" pid="230" name="IVID326E14FF">
    <vt:lpwstr/>
  </property>
  <property fmtid="{D5CDD505-2E9C-101B-9397-08002B2CF9AE}" pid="231" name="IVID323E1004">
    <vt:lpwstr/>
  </property>
  <property fmtid="{D5CDD505-2E9C-101B-9397-08002B2CF9AE}" pid="232" name="IVIDE7111E9">
    <vt:lpwstr/>
  </property>
  <property fmtid="{D5CDD505-2E9C-101B-9397-08002B2CF9AE}" pid="233" name="IVID40600903">
    <vt:lpwstr/>
  </property>
</Properties>
</file>