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5" yWindow="-15" windowWidth="7320" windowHeight="8460" tabRatio="663" firstSheet="2" activeTab="2"/>
  </bookViews>
  <sheets>
    <sheet name="------" sheetId="12" state="veryHidden" r:id="rId1"/>
    <sheet name="VXXXXX" sheetId="13" state="veryHidden" r:id="rId2"/>
    <sheet name="징수실적" sheetId="18" r:id="rId3"/>
    <sheet name="1-3-1" sheetId="129" r:id="rId4"/>
    <sheet name="1-3-2" sheetId="130" r:id="rId5"/>
    <sheet name="1-3-3" sheetId="131" r:id="rId6"/>
    <sheet name="1-1채권확보" sheetId="135" r:id="rId7"/>
    <sheet name="2-3-1" sheetId="132" r:id="rId8"/>
    <sheet name="2-3-2" sheetId="133" r:id="rId9"/>
    <sheet name="2-3-3" sheetId="134" r:id="rId10"/>
    <sheet name="3-3-1" sheetId="8" r:id="rId11"/>
    <sheet name="3-3-2" sheetId="9" r:id="rId12"/>
    <sheet name="3-3-3" sheetId="10" r:id="rId13"/>
  </sheets>
  <externalReferences>
    <externalReference r:id="rId14"/>
    <externalReference r:id="rId15"/>
  </externalReferences>
  <definedNames>
    <definedName name="_xlnm.Print_Area" localSheetId="4">'1-3-2'!$A$1:$O$27</definedName>
    <definedName name="_xlnm.Print_Area" localSheetId="5">'1-3-3'!$A$1:$O$27</definedName>
    <definedName name="_xlnm.Print_Area" localSheetId="11">'3-3-2'!$A$1:$O$27</definedName>
    <definedName name="_xlnm.Print_Area" localSheetId="12">'3-3-3'!$A$1:$O$27</definedName>
  </definedNames>
  <calcPr calcId="124519"/>
</workbook>
</file>

<file path=xl/calcChain.xml><?xml version="1.0" encoding="utf-8"?>
<calcChain xmlns="http://schemas.openxmlformats.org/spreadsheetml/2006/main">
  <c r="D27" i="135"/>
  <c r="C27"/>
  <c r="D26"/>
  <c r="C26"/>
  <c r="D25"/>
  <c r="C25"/>
  <c r="D24"/>
  <c r="C24"/>
  <c r="D23"/>
  <c r="C23"/>
  <c r="D22"/>
  <c r="C22"/>
  <c r="D21"/>
  <c r="C21"/>
  <c r="D20"/>
  <c r="C20"/>
  <c r="D19"/>
  <c r="C19"/>
  <c r="D18"/>
  <c r="C18"/>
  <c r="D17"/>
  <c r="C17"/>
  <c r="C16"/>
  <c r="H16"/>
  <c r="G16"/>
  <c r="F16"/>
  <c r="E16"/>
  <c r="D16"/>
  <c r="D15"/>
  <c r="C15"/>
  <c r="D14"/>
  <c r="C14"/>
  <c r="D13"/>
  <c r="C13"/>
  <c r="D12"/>
  <c r="C12"/>
  <c r="D11"/>
  <c r="C11"/>
  <c r="D10"/>
  <c r="C10"/>
  <c r="D9"/>
  <c r="C9"/>
  <c r="D8"/>
  <c r="C8"/>
  <c r="D7"/>
  <c r="C7"/>
  <c r="C6"/>
  <c r="H6"/>
  <c r="H5"/>
  <c r="G6"/>
  <c r="F6"/>
  <c r="E6"/>
  <c r="E5"/>
  <c r="D6"/>
  <c r="D5"/>
  <c r="G5"/>
  <c r="F5"/>
  <c r="C27" i="131"/>
  <c r="B27"/>
  <c r="C26"/>
  <c r="B26"/>
  <c r="C25"/>
  <c r="B25"/>
  <c r="C24"/>
  <c r="B24"/>
  <c r="C23"/>
  <c r="B23"/>
  <c r="C22"/>
  <c r="B22"/>
  <c r="C21"/>
  <c r="B21"/>
  <c r="C20"/>
  <c r="B20"/>
  <c r="C19"/>
  <c r="B19"/>
  <c r="C18"/>
  <c r="B18"/>
  <c r="C17"/>
  <c r="B17"/>
  <c r="B16"/>
  <c r="O16"/>
  <c r="N16"/>
  <c r="M16"/>
  <c r="L16"/>
  <c r="K16"/>
  <c r="J16"/>
  <c r="I16"/>
  <c r="H16"/>
  <c r="G16"/>
  <c r="F16"/>
  <c r="E16"/>
  <c r="D16"/>
  <c r="C16"/>
  <c r="C15"/>
  <c r="B15"/>
  <c r="C14"/>
  <c r="B14"/>
  <c r="C13"/>
  <c r="B13"/>
  <c r="C12"/>
  <c r="B12"/>
  <c r="C11"/>
  <c r="B11"/>
  <c r="C10"/>
  <c r="B10"/>
  <c r="C9"/>
  <c r="B9"/>
  <c r="C8"/>
  <c r="B8"/>
  <c r="C7"/>
  <c r="B7"/>
  <c r="B6"/>
  <c r="O6"/>
  <c r="O5"/>
  <c r="N6"/>
  <c r="M6"/>
  <c r="L6"/>
  <c r="L5"/>
  <c r="K6"/>
  <c r="K5"/>
  <c r="J6"/>
  <c r="I6"/>
  <c r="H6"/>
  <c r="H5"/>
  <c r="G6"/>
  <c r="G5"/>
  <c r="F6"/>
  <c r="E6"/>
  <c r="D6"/>
  <c r="D5"/>
  <c r="C6"/>
  <c r="C5"/>
  <c r="N5"/>
  <c r="M5"/>
  <c r="J5"/>
  <c r="I5"/>
  <c r="F5"/>
  <c r="E5"/>
  <c r="C27" i="130"/>
  <c r="B27"/>
  <c r="C26"/>
  <c r="B26"/>
  <c r="C25"/>
  <c r="B25"/>
  <c r="C24"/>
  <c r="B24"/>
  <c r="C23"/>
  <c r="B23"/>
  <c r="C22"/>
  <c r="B22"/>
  <c r="C21"/>
  <c r="B21"/>
  <c r="C20"/>
  <c r="B20"/>
  <c r="C19"/>
  <c r="B19"/>
  <c r="C18"/>
  <c r="B18"/>
  <c r="C17"/>
  <c r="B17"/>
  <c r="B16"/>
  <c r="O16"/>
  <c r="N16"/>
  <c r="M16"/>
  <c r="L16"/>
  <c r="K16"/>
  <c r="J16"/>
  <c r="I16"/>
  <c r="H16"/>
  <c r="G16"/>
  <c r="F16"/>
  <c r="E16"/>
  <c r="D16"/>
  <c r="C16"/>
  <c r="C15"/>
  <c r="B15"/>
  <c r="C14"/>
  <c r="B14"/>
  <c r="C13"/>
  <c r="B13"/>
  <c r="C12"/>
  <c r="B12"/>
  <c r="C11"/>
  <c r="B11"/>
  <c r="C10"/>
  <c r="B10"/>
  <c r="C9"/>
  <c r="B9"/>
  <c r="C8"/>
  <c r="B8"/>
  <c r="C7"/>
  <c r="B7"/>
  <c r="B6"/>
  <c r="O6"/>
  <c r="O5"/>
  <c r="N6"/>
  <c r="M6"/>
  <c r="L6"/>
  <c r="L5"/>
  <c r="K6"/>
  <c r="K5"/>
  <c r="J6"/>
  <c r="I6"/>
  <c r="H6"/>
  <c r="H5"/>
  <c r="G6"/>
  <c r="G5"/>
  <c r="F6"/>
  <c r="E6"/>
  <c r="D6"/>
  <c r="D5"/>
  <c r="C6"/>
  <c r="C5"/>
  <c r="N5"/>
  <c r="M5"/>
  <c r="J5"/>
  <c r="I5"/>
  <c r="F5"/>
  <c r="E5"/>
  <c r="O27" i="129"/>
  <c r="N27"/>
  <c r="M27"/>
  <c r="L27"/>
  <c r="K27"/>
  <c r="J27"/>
  <c r="I27"/>
  <c r="H27"/>
  <c r="G27"/>
  <c r="F27"/>
  <c r="E27"/>
  <c r="C27"/>
  <c r="D27"/>
  <c r="B27"/>
  <c r="O26"/>
  <c r="N26"/>
  <c r="M26"/>
  <c r="L26"/>
  <c r="K26"/>
  <c r="J26"/>
  <c r="I26"/>
  <c r="H26"/>
  <c r="G26"/>
  <c r="F26"/>
  <c r="E26"/>
  <c r="D26"/>
  <c r="B26"/>
  <c r="C26"/>
  <c r="O25"/>
  <c r="N25"/>
  <c r="M25"/>
  <c r="L25"/>
  <c r="K25"/>
  <c r="J25"/>
  <c r="I25"/>
  <c r="H25"/>
  <c r="G25"/>
  <c r="F25"/>
  <c r="E25"/>
  <c r="C25"/>
  <c r="D25"/>
  <c r="B25"/>
  <c r="O24"/>
  <c r="N24"/>
  <c r="M24"/>
  <c r="L24"/>
  <c r="K24"/>
  <c r="J24"/>
  <c r="I24"/>
  <c r="H24"/>
  <c r="G24"/>
  <c r="F24"/>
  <c r="E24"/>
  <c r="D24"/>
  <c r="B24"/>
  <c r="C24"/>
  <c r="O23"/>
  <c r="N23"/>
  <c r="M23"/>
  <c r="L23"/>
  <c r="K23"/>
  <c r="J23"/>
  <c r="I23"/>
  <c r="H23"/>
  <c r="G23"/>
  <c r="F23"/>
  <c r="E23"/>
  <c r="C23"/>
  <c r="D23"/>
  <c r="B23"/>
  <c r="O22"/>
  <c r="N22"/>
  <c r="M22"/>
  <c r="L22"/>
  <c r="K22"/>
  <c r="J22"/>
  <c r="I22"/>
  <c r="H22"/>
  <c r="G22"/>
  <c r="F22"/>
  <c r="E22"/>
  <c r="D22"/>
  <c r="B22"/>
  <c r="C22"/>
  <c r="O21"/>
  <c r="N21"/>
  <c r="M21"/>
  <c r="L21"/>
  <c r="K21"/>
  <c r="J21"/>
  <c r="I21"/>
  <c r="H21"/>
  <c r="G21"/>
  <c r="F21"/>
  <c r="E21"/>
  <c r="C21"/>
  <c r="D21"/>
  <c r="B21"/>
  <c r="O20"/>
  <c r="N20"/>
  <c r="M20"/>
  <c r="L20"/>
  <c r="K20"/>
  <c r="J20"/>
  <c r="I20"/>
  <c r="H20"/>
  <c r="G20"/>
  <c r="F20"/>
  <c r="E20"/>
  <c r="D20"/>
  <c r="B20"/>
  <c r="C20"/>
  <c r="O19"/>
  <c r="N19"/>
  <c r="M19"/>
  <c r="L19"/>
  <c r="K19"/>
  <c r="J19"/>
  <c r="I19"/>
  <c r="H19"/>
  <c r="G19"/>
  <c r="F19"/>
  <c r="E19"/>
  <c r="C19"/>
  <c r="D19"/>
  <c r="B19"/>
  <c r="O18"/>
  <c r="N18"/>
  <c r="M18"/>
  <c r="L18"/>
  <c r="K18"/>
  <c r="J18"/>
  <c r="I18"/>
  <c r="H18"/>
  <c r="G18"/>
  <c r="F18"/>
  <c r="E18"/>
  <c r="D18"/>
  <c r="B18"/>
  <c r="C18"/>
  <c r="O17"/>
  <c r="N17"/>
  <c r="N16"/>
  <c r="M17"/>
  <c r="L17"/>
  <c r="K17"/>
  <c r="J17"/>
  <c r="J16"/>
  <c r="I17"/>
  <c r="H17"/>
  <c r="G17"/>
  <c r="F17"/>
  <c r="F16"/>
  <c r="E17"/>
  <c r="C17"/>
  <c r="D17"/>
  <c r="B17"/>
  <c r="O16"/>
  <c r="M16"/>
  <c r="L16"/>
  <c r="K16"/>
  <c r="I16"/>
  <c r="H16"/>
  <c r="G16"/>
  <c r="E16"/>
  <c r="D16"/>
  <c r="B16"/>
  <c r="C16"/>
  <c r="O15"/>
  <c r="N15"/>
  <c r="M15"/>
  <c r="L15"/>
  <c r="K15"/>
  <c r="J15"/>
  <c r="I15"/>
  <c r="H15"/>
  <c r="G15"/>
  <c r="F15"/>
  <c r="E15"/>
  <c r="D15"/>
  <c r="C15"/>
  <c r="B15"/>
  <c r="O14"/>
  <c r="N14"/>
  <c r="M14"/>
  <c r="L14"/>
  <c r="K14"/>
  <c r="J14"/>
  <c r="I14"/>
  <c r="H14"/>
  <c r="G14"/>
  <c r="F14"/>
  <c r="E14"/>
  <c r="C14"/>
  <c r="D14"/>
  <c r="B14"/>
  <c r="O13"/>
  <c r="N13"/>
  <c r="M13"/>
  <c r="L13"/>
  <c r="K13"/>
  <c r="J13"/>
  <c r="I13"/>
  <c r="H13"/>
  <c r="G13"/>
  <c r="F13"/>
  <c r="E13"/>
  <c r="D13"/>
  <c r="C13"/>
  <c r="B13"/>
  <c r="O12"/>
  <c r="N12"/>
  <c r="M12"/>
  <c r="L12"/>
  <c r="K12"/>
  <c r="J12"/>
  <c r="I12"/>
  <c r="H12"/>
  <c r="G12"/>
  <c r="F12"/>
  <c r="E12"/>
  <c r="C12"/>
  <c r="D12"/>
  <c r="B12"/>
  <c r="O11"/>
  <c r="N11"/>
  <c r="M11"/>
  <c r="L11"/>
  <c r="K11"/>
  <c r="J11"/>
  <c r="I11"/>
  <c r="H11"/>
  <c r="G11"/>
  <c r="F11"/>
  <c r="E11"/>
  <c r="D11"/>
  <c r="C11"/>
  <c r="B11"/>
  <c r="O10"/>
  <c r="N10"/>
  <c r="M10"/>
  <c r="L10"/>
  <c r="K10"/>
  <c r="J10"/>
  <c r="I10"/>
  <c r="H10"/>
  <c r="G10"/>
  <c r="F10"/>
  <c r="E10"/>
  <c r="C10"/>
  <c r="D10"/>
  <c r="B10"/>
  <c r="O9"/>
  <c r="N9"/>
  <c r="M9"/>
  <c r="L9"/>
  <c r="K9"/>
  <c r="J9"/>
  <c r="I9"/>
  <c r="H9"/>
  <c r="G9"/>
  <c r="F9"/>
  <c r="E9"/>
  <c r="D9"/>
  <c r="C9"/>
  <c r="B9"/>
  <c r="O8"/>
  <c r="N8"/>
  <c r="M8"/>
  <c r="L8"/>
  <c r="K8"/>
  <c r="J8"/>
  <c r="I8"/>
  <c r="H8"/>
  <c r="G8"/>
  <c r="F8"/>
  <c r="E8"/>
  <c r="C8"/>
  <c r="D8"/>
  <c r="B8"/>
  <c r="O7"/>
  <c r="N7"/>
  <c r="N6"/>
  <c r="N5"/>
  <c r="M7"/>
  <c r="L7"/>
  <c r="K7"/>
  <c r="J7"/>
  <c r="J6"/>
  <c r="J5"/>
  <c r="I7"/>
  <c r="H7"/>
  <c r="G7"/>
  <c r="F7"/>
  <c r="F6"/>
  <c r="F5"/>
  <c r="E7"/>
  <c r="D7"/>
  <c r="C7"/>
  <c r="B7"/>
  <c r="O6"/>
  <c r="M6"/>
  <c r="L6"/>
  <c r="L5"/>
  <c r="K6"/>
  <c r="I6"/>
  <c r="H6"/>
  <c r="H5"/>
  <c r="G6"/>
  <c r="E6"/>
  <c r="C6"/>
  <c r="D6"/>
  <c r="O5"/>
  <c r="M5"/>
  <c r="K5"/>
  <c r="I5"/>
  <c r="G5"/>
  <c r="E5"/>
  <c r="C5"/>
  <c r="O27" i="8"/>
  <c r="N27"/>
  <c r="M27"/>
  <c r="L27"/>
  <c r="K27"/>
  <c r="J27"/>
  <c r="I27"/>
  <c r="H27"/>
  <c r="G27"/>
  <c r="F27"/>
  <c r="E27"/>
  <c r="C27"/>
  <c r="D27"/>
  <c r="B27"/>
  <c r="O26"/>
  <c r="N26"/>
  <c r="M26"/>
  <c r="L26"/>
  <c r="K26"/>
  <c r="J26"/>
  <c r="I26"/>
  <c r="H26"/>
  <c r="G26"/>
  <c r="F26"/>
  <c r="E26"/>
  <c r="D26"/>
  <c r="B26"/>
  <c r="C26"/>
  <c r="O25"/>
  <c r="N25"/>
  <c r="M25"/>
  <c r="L25"/>
  <c r="K25"/>
  <c r="J25"/>
  <c r="I25"/>
  <c r="H25"/>
  <c r="G25"/>
  <c r="F25"/>
  <c r="E25"/>
  <c r="C25"/>
  <c r="D25"/>
  <c r="B25"/>
  <c r="O24"/>
  <c r="N24"/>
  <c r="M24"/>
  <c r="L24"/>
  <c r="K24"/>
  <c r="J24"/>
  <c r="I24"/>
  <c r="H24"/>
  <c r="G24"/>
  <c r="F24"/>
  <c r="E24"/>
  <c r="D24"/>
  <c r="B24"/>
  <c r="C24"/>
  <c r="O23"/>
  <c r="N23"/>
  <c r="M23"/>
  <c r="L23"/>
  <c r="K23"/>
  <c r="J23"/>
  <c r="I23"/>
  <c r="H23"/>
  <c r="G23"/>
  <c r="F23"/>
  <c r="E23"/>
  <c r="C23"/>
  <c r="D23"/>
  <c r="B23"/>
  <c r="O22"/>
  <c r="N22"/>
  <c r="M22"/>
  <c r="L22"/>
  <c r="K22"/>
  <c r="J22"/>
  <c r="I22"/>
  <c r="H22"/>
  <c r="G22"/>
  <c r="F22"/>
  <c r="E22"/>
  <c r="D22"/>
  <c r="B22"/>
  <c r="C22"/>
  <c r="O21"/>
  <c r="N21"/>
  <c r="M21"/>
  <c r="L21"/>
  <c r="K21"/>
  <c r="J21"/>
  <c r="I21"/>
  <c r="H21"/>
  <c r="G21"/>
  <c r="F21"/>
  <c r="E21"/>
  <c r="C21"/>
  <c r="D21"/>
  <c r="B21"/>
  <c r="O20"/>
  <c r="N20"/>
  <c r="M20"/>
  <c r="L20"/>
  <c r="K20"/>
  <c r="J20"/>
  <c r="I20"/>
  <c r="H20"/>
  <c r="G20"/>
  <c r="F20"/>
  <c r="E20"/>
  <c r="D20"/>
  <c r="B20"/>
  <c r="C20"/>
  <c r="O19"/>
  <c r="N19"/>
  <c r="M19"/>
  <c r="L19"/>
  <c r="K19"/>
  <c r="J19"/>
  <c r="I19"/>
  <c r="H19"/>
  <c r="G19"/>
  <c r="F19"/>
  <c r="E19"/>
  <c r="C19"/>
  <c r="D19"/>
  <c r="B19"/>
  <c r="O18"/>
  <c r="N18"/>
  <c r="M18"/>
  <c r="L18"/>
  <c r="K18"/>
  <c r="J18"/>
  <c r="I18"/>
  <c r="H18"/>
  <c r="G18"/>
  <c r="F18"/>
  <c r="E18"/>
  <c r="D18"/>
  <c r="B18"/>
  <c r="C18"/>
  <c r="O17"/>
  <c r="N17"/>
  <c r="N16"/>
  <c r="M17"/>
  <c r="M16"/>
  <c r="L17"/>
  <c r="K17"/>
  <c r="J17"/>
  <c r="J16"/>
  <c r="I17"/>
  <c r="I16"/>
  <c r="H17"/>
  <c r="G17"/>
  <c r="F17"/>
  <c r="F16"/>
  <c r="E17"/>
  <c r="C17"/>
  <c r="D17"/>
  <c r="B17"/>
  <c r="B16"/>
  <c r="O16"/>
  <c r="L16"/>
  <c r="K16"/>
  <c r="H16"/>
  <c r="G16"/>
  <c r="D16"/>
  <c r="O15"/>
  <c r="N15"/>
  <c r="M15"/>
  <c r="L15"/>
  <c r="K15"/>
  <c r="J15"/>
  <c r="I15"/>
  <c r="H15"/>
  <c r="G15"/>
  <c r="F15"/>
  <c r="E15"/>
  <c r="C15"/>
  <c r="D15"/>
  <c r="B15"/>
  <c r="O14"/>
  <c r="N14"/>
  <c r="M14"/>
  <c r="L14"/>
  <c r="K14"/>
  <c r="J14"/>
  <c r="I14"/>
  <c r="H14"/>
  <c r="G14"/>
  <c r="F14"/>
  <c r="E14"/>
  <c r="D14"/>
  <c r="B14"/>
  <c r="C14"/>
  <c r="O13"/>
  <c r="N13"/>
  <c r="M13"/>
  <c r="L13"/>
  <c r="K13"/>
  <c r="J13"/>
  <c r="I13"/>
  <c r="H13"/>
  <c r="G13"/>
  <c r="F13"/>
  <c r="E13"/>
  <c r="C13"/>
  <c r="D13"/>
  <c r="B13"/>
  <c r="O12"/>
  <c r="N12"/>
  <c r="M12"/>
  <c r="L12"/>
  <c r="K12"/>
  <c r="J12"/>
  <c r="I12"/>
  <c r="H12"/>
  <c r="G12"/>
  <c r="F12"/>
  <c r="E12"/>
  <c r="D12"/>
  <c r="B12"/>
  <c r="C12"/>
  <c r="O11"/>
  <c r="N11"/>
  <c r="M11"/>
  <c r="L11"/>
  <c r="K11"/>
  <c r="J11"/>
  <c r="I11"/>
  <c r="H11"/>
  <c r="G11"/>
  <c r="F11"/>
  <c r="E11"/>
  <c r="C11"/>
  <c r="D11"/>
  <c r="B11"/>
  <c r="O10"/>
  <c r="N10"/>
  <c r="M10"/>
  <c r="L10"/>
  <c r="K10"/>
  <c r="J10"/>
  <c r="I10"/>
  <c r="H10"/>
  <c r="G10"/>
  <c r="F10"/>
  <c r="E10"/>
  <c r="D10"/>
  <c r="B10"/>
  <c r="C10"/>
  <c r="O9"/>
  <c r="N9"/>
  <c r="M9"/>
  <c r="L9"/>
  <c r="K9"/>
  <c r="J9"/>
  <c r="I9"/>
  <c r="H9"/>
  <c r="G9"/>
  <c r="F9"/>
  <c r="E9"/>
  <c r="C9"/>
  <c r="D9"/>
  <c r="B9"/>
  <c r="O8"/>
  <c r="N8"/>
  <c r="M8"/>
  <c r="L8"/>
  <c r="K8"/>
  <c r="J8"/>
  <c r="I8"/>
  <c r="H8"/>
  <c r="G8"/>
  <c r="F8"/>
  <c r="E8"/>
  <c r="D8"/>
  <c r="B8"/>
  <c r="C8"/>
  <c r="O7"/>
  <c r="N7"/>
  <c r="N6"/>
  <c r="N5"/>
  <c r="M7"/>
  <c r="M6"/>
  <c r="M5"/>
  <c r="L7"/>
  <c r="K7"/>
  <c r="J7"/>
  <c r="J6"/>
  <c r="J5"/>
  <c r="I7"/>
  <c r="I6"/>
  <c r="I5"/>
  <c r="H7"/>
  <c r="G7"/>
  <c r="F7"/>
  <c r="F6"/>
  <c r="F5"/>
  <c r="E7"/>
  <c r="C7"/>
  <c r="D7"/>
  <c r="B7"/>
  <c r="B6"/>
  <c r="B5"/>
  <c r="O6"/>
  <c r="O5"/>
  <c r="L6"/>
  <c r="L5"/>
  <c r="K6"/>
  <c r="K5"/>
  <c r="H6"/>
  <c r="H5"/>
  <c r="G6"/>
  <c r="G5"/>
  <c r="D6"/>
  <c r="D5"/>
  <c r="C27" i="10"/>
  <c r="B27"/>
  <c r="C26"/>
  <c r="B26"/>
  <c r="C25"/>
  <c r="B25"/>
  <c r="C24"/>
  <c r="B24"/>
  <c r="C23"/>
  <c r="B23"/>
  <c r="C22"/>
  <c r="B22"/>
  <c r="C21"/>
  <c r="B21"/>
  <c r="C20"/>
  <c r="B20"/>
  <c r="C19"/>
  <c r="B19"/>
  <c r="C18"/>
  <c r="B18"/>
  <c r="C17"/>
  <c r="B17"/>
  <c r="B16"/>
  <c r="O16"/>
  <c r="N16"/>
  <c r="M16"/>
  <c r="L16"/>
  <c r="K16"/>
  <c r="J16"/>
  <c r="I16"/>
  <c r="H16"/>
  <c r="G16"/>
  <c r="F16"/>
  <c r="E16"/>
  <c r="D16"/>
  <c r="C16"/>
  <c r="C15"/>
  <c r="B15"/>
  <c r="C14"/>
  <c r="B14"/>
  <c r="C13"/>
  <c r="B13"/>
  <c r="C12"/>
  <c r="B12"/>
  <c r="C11"/>
  <c r="B11"/>
  <c r="C10"/>
  <c r="B10"/>
  <c r="C9"/>
  <c r="B9"/>
  <c r="C8"/>
  <c r="B8"/>
  <c r="C7"/>
  <c r="B7"/>
  <c r="B6"/>
  <c r="O6"/>
  <c r="O5"/>
  <c r="N6"/>
  <c r="M6"/>
  <c r="L6"/>
  <c r="L5"/>
  <c r="K6"/>
  <c r="K5"/>
  <c r="J6"/>
  <c r="I6"/>
  <c r="H6"/>
  <c r="H5"/>
  <c r="G6"/>
  <c r="G5"/>
  <c r="F6"/>
  <c r="E6"/>
  <c r="D6"/>
  <c r="D5"/>
  <c r="C6"/>
  <c r="C5"/>
  <c r="N5"/>
  <c r="M5"/>
  <c r="J5"/>
  <c r="I5"/>
  <c r="F5"/>
  <c r="E5"/>
  <c r="C27" i="9"/>
  <c r="B27"/>
  <c r="C26"/>
  <c r="B26"/>
  <c r="C25"/>
  <c r="B25"/>
  <c r="C24"/>
  <c r="B24"/>
  <c r="C23"/>
  <c r="B23"/>
  <c r="C22"/>
  <c r="B22"/>
  <c r="C21"/>
  <c r="B21"/>
  <c r="C20"/>
  <c r="B20"/>
  <c r="C19"/>
  <c r="B19"/>
  <c r="C18"/>
  <c r="B18"/>
  <c r="C17"/>
  <c r="B17"/>
  <c r="B16"/>
  <c r="B5"/>
  <c r="O16"/>
  <c r="N16"/>
  <c r="M16"/>
  <c r="L16"/>
  <c r="K16"/>
  <c r="J16"/>
  <c r="I16"/>
  <c r="H16"/>
  <c r="G16"/>
  <c r="F16"/>
  <c r="E16"/>
  <c r="D16"/>
  <c r="C16"/>
  <c r="C15"/>
  <c r="B15"/>
  <c r="C14"/>
  <c r="B14"/>
  <c r="C13"/>
  <c r="B13"/>
  <c r="C12"/>
  <c r="B12"/>
  <c r="C11"/>
  <c r="B11"/>
  <c r="C10"/>
  <c r="B10"/>
  <c r="C9"/>
  <c r="B9"/>
  <c r="C8"/>
  <c r="B8"/>
  <c r="C7"/>
  <c r="B7"/>
  <c r="O6"/>
  <c r="O5"/>
  <c r="N6"/>
  <c r="M6"/>
  <c r="L6"/>
  <c r="K6"/>
  <c r="K5"/>
  <c r="J6"/>
  <c r="I6"/>
  <c r="H6"/>
  <c r="G6"/>
  <c r="G5"/>
  <c r="F6"/>
  <c r="E6"/>
  <c r="D6"/>
  <c r="C6"/>
  <c r="C5"/>
  <c r="B6"/>
  <c r="N5"/>
  <c r="M5"/>
  <c r="L5"/>
  <c r="J5"/>
  <c r="I5"/>
  <c r="H5"/>
  <c r="F5"/>
  <c r="E5"/>
  <c r="D5"/>
  <c r="H25" i="18"/>
  <c r="C27" i="134"/>
  <c r="B27"/>
  <c r="C26"/>
  <c r="B26"/>
  <c r="C25"/>
  <c r="C16"/>
  <c r="B25"/>
  <c r="B16"/>
  <c r="C24"/>
  <c r="B24"/>
  <c r="C23"/>
  <c r="B23"/>
  <c r="C22"/>
  <c r="B22"/>
  <c r="C21"/>
  <c r="B21"/>
  <c r="C20"/>
  <c r="B20"/>
  <c r="C19"/>
  <c r="B19"/>
  <c r="C18"/>
  <c r="B18"/>
  <c r="C17"/>
  <c r="B17"/>
  <c r="M16"/>
  <c r="L16"/>
  <c r="K16"/>
  <c r="K5"/>
  <c r="J16"/>
  <c r="J5"/>
  <c r="I16"/>
  <c r="H16"/>
  <c r="G16"/>
  <c r="G5"/>
  <c r="F16"/>
  <c r="F5"/>
  <c r="E16"/>
  <c r="D16"/>
  <c r="C15"/>
  <c r="B15"/>
  <c r="C14"/>
  <c r="B14"/>
  <c r="C13"/>
  <c r="B13"/>
  <c r="C12"/>
  <c r="B12"/>
  <c r="C11"/>
  <c r="B11"/>
  <c r="C10"/>
  <c r="B10"/>
  <c r="C9"/>
  <c r="B9"/>
  <c r="C8"/>
  <c r="C6"/>
  <c r="B8"/>
  <c r="B6"/>
  <c r="C7"/>
  <c r="B7"/>
  <c r="M6"/>
  <c r="L6"/>
  <c r="K6"/>
  <c r="J6"/>
  <c r="I6"/>
  <c r="H6"/>
  <c r="G6"/>
  <c r="F6"/>
  <c r="E6"/>
  <c r="D6"/>
  <c r="M5"/>
  <c r="L5"/>
  <c r="I5"/>
  <c r="H5"/>
  <c r="E5"/>
  <c r="D5"/>
  <c r="C27" i="133"/>
  <c r="B27"/>
  <c r="C26"/>
  <c r="B26"/>
  <c r="C25"/>
  <c r="B25"/>
  <c r="C24"/>
  <c r="B24"/>
  <c r="C23"/>
  <c r="B23"/>
  <c r="C22"/>
  <c r="B22"/>
  <c r="C21"/>
  <c r="B21"/>
  <c r="C20"/>
  <c r="B20"/>
  <c r="C19"/>
  <c r="B19"/>
  <c r="C18"/>
  <c r="B18"/>
  <c r="C17"/>
  <c r="B17"/>
  <c r="M16"/>
  <c r="L16"/>
  <c r="K16"/>
  <c r="K5"/>
  <c r="J16"/>
  <c r="I16"/>
  <c r="H16"/>
  <c r="G16"/>
  <c r="G5"/>
  <c r="F16"/>
  <c r="E16"/>
  <c r="D16"/>
  <c r="C16"/>
  <c r="B16"/>
  <c r="C15"/>
  <c r="B15"/>
  <c r="C14"/>
  <c r="B14"/>
  <c r="C13"/>
  <c r="B13"/>
  <c r="C12"/>
  <c r="B12"/>
  <c r="C11"/>
  <c r="B11"/>
  <c r="C10"/>
  <c r="B10"/>
  <c r="C9"/>
  <c r="B9"/>
  <c r="C8"/>
  <c r="C6"/>
  <c r="B8"/>
  <c r="C7"/>
  <c r="B7"/>
  <c r="M6"/>
  <c r="L6"/>
  <c r="K6"/>
  <c r="J6"/>
  <c r="I6"/>
  <c r="H6"/>
  <c r="G6"/>
  <c r="F6"/>
  <c r="E6"/>
  <c r="D6"/>
  <c r="B6"/>
  <c r="M5"/>
  <c r="L5"/>
  <c r="J5"/>
  <c r="I5"/>
  <c r="H5"/>
  <c r="F5"/>
  <c r="E5"/>
  <c r="D5"/>
  <c r="B5"/>
  <c r="R46" i="18"/>
  <c r="Q46"/>
  <c r="R35"/>
  <c r="R32" s="1"/>
  <c r="R10" s="1"/>
  <c r="Q35"/>
  <c r="Q32" s="1"/>
  <c r="R25"/>
  <c r="Q25"/>
  <c r="R17"/>
  <c r="Q17"/>
  <c r="R14"/>
  <c r="Q14"/>
  <c r="M47"/>
  <c r="M46" s="1"/>
  <c r="H17"/>
  <c r="G17"/>
  <c r="D18" i="132"/>
  <c r="E18"/>
  <c r="F18"/>
  <c r="B18" s="1"/>
  <c r="G18"/>
  <c r="H18"/>
  <c r="I18"/>
  <c r="C18" s="1"/>
  <c r="J18"/>
  <c r="K18"/>
  <c r="L18"/>
  <c r="M18"/>
  <c r="D19"/>
  <c r="E19"/>
  <c r="F19"/>
  <c r="G19"/>
  <c r="H19"/>
  <c r="B19" s="1"/>
  <c r="I19"/>
  <c r="J19"/>
  <c r="K19"/>
  <c r="L19"/>
  <c r="M19"/>
  <c r="D20"/>
  <c r="E20"/>
  <c r="F20"/>
  <c r="G20"/>
  <c r="H20"/>
  <c r="I20"/>
  <c r="C20" s="1"/>
  <c r="J20"/>
  <c r="K20"/>
  <c r="L20"/>
  <c r="M20"/>
  <c r="D21"/>
  <c r="E21"/>
  <c r="F21"/>
  <c r="G21"/>
  <c r="H21"/>
  <c r="I21"/>
  <c r="J21"/>
  <c r="K21"/>
  <c r="L21"/>
  <c r="M21"/>
  <c r="D22"/>
  <c r="E22"/>
  <c r="F22"/>
  <c r="G22"/>
  <c r="H22"/>
  <c r="B22" s="1"/>
  <c r="I22"/>
  <c r="J22"/>
  <c r="K22"/>
  <c r="L22"/>
  <c r="M22"/>
  <c r="D23"/>
  <c r="B23" s="1"/>
  <c r="E23"/>
  <c r="F23"/>
  <c r="G23"/>
  <c r="H23"/>
  <c r="I23"/>
  <c r="J23"/>
  <c r="K23"/>
  <c r="L23"/>
  <c r="M23"/>
  <c r="D24"/>
  <c r="E24"/>
  <c r="F24"/>
  <c r="G24"/>
  <c r="H24"/>
  <c r="I24"/>
  <c r="J24"/>
  <c r="K24"/>
  <c r="L24"/>
  <c r="M24"/>
  <c r="D25"/>
  <c r="E25"/>
  <c r="F25"/>
  <c r="G25"/>
  <c r="H25"/>
  <c r="I25"/>
  <c r="J25"/>
  <c r="K25"/>
  <c r="L25"/>
  <c r="M25"/>
  <c r="D26"/>
  <c r="E26"/>
  <c r="C26" s="1"/>
  <c r="F26"/>
  <c r="G26"/>
  <c r="H26"/>
  <c r="I26"/>
  <c r="J26"/>
  <c r="K26"/>
  <c r="L26"/>
  <c r="M26"/>
  <c r="D27"/>
  <c r="B27" s="1"/>
  <c r="E27"/>
  <c r="F27"/>
  <c r="G27"/>
  <c r="H27"/>
  <c r="I27"/>
  <c r="J27"/>
  <c r="K27"/>
  <c r="L27"/>
  <c r="M27"/>
  <c r="E17"/>
  <c r="F17"/>
  <c r="G17"/>
  <c r="H17"/>
  <c r="I17"/>
  <c r="J17"/>
  <c r="K17"/>
  <c r="L17"/>
  <c r="L16" s="1"/>
  <c r="M17"/>
  <c r="D17"/>
  <c r="D8"/>
  <c r="E8"/>
  <c r="F8"/>
  <c r="G8"/>
  <c r="H8"/>
  <c r="I8"/>
  <c r="J8"/>
  <c r="K8"/>
  <c r="L8"/>
  <c r="M8"/>
  <c r="D9"/>
  <c r="E9"/>
  <c r="F9"/>
  <c r="G9"/>
  <c r="H9"/>
  <c r="I9"/>
  <c r="J9"/>
  <c r="K9"/>
  <c r="L9"/>
  <c r="M9"/>
  <c r="D10"/>
  <c r="E10"/>
  <c r="F10"/>
  <c r="G10"/>
  <c r="H10"/>
  <c r="I10"/>
  <c r="J10"/>
  <c r="K10"/>
  <c r="L10"/>
  <c r="M10"/>
  <c r="D11"/>
  <c r="E11"/>
  <c r="C11" s="1"/>
  <c r="F11"/>
  <c r="G11"/>
  <c r="H11"/>
  <c r="I11"/>
  <c r="J11"/>
  <c r="K11"/>
  <c r="L11"/>
  <c r="M11"/>
  <c r="D12"/>
  <c r="E12"/>
  <c r="F12"/>
  <c r="G12"/>
  <c r="H12"/>
  <c r="I12"/>
  <c r="J12"/>
  <c r="K12"/>
  <c r="L12"/>
  <c r="M12"/>
  <c r="D13"/>
  <c r="B13" s="1"/>
  <c r="E13"/>
  <c r="F13"/>
  <c r="G13"/>
  <c r="H13"/>
  <c r="I13"/>
  <c r="J13"/>
  <c r="K13"/>
  <c r="K6" s="1"/>
  <c r="K5" s="1"/>
  <c r="L13"/>
  <c r="M13"/>
  <c r="D14"/>
  <c r="E14"/>
  <c r="F14"/>
  <c r="G14"/>
  <c r="C14" s="1"/>
  <c r="H14"/>
  <c r="I14"/>
  <c r="J14"/>
  <c r="K14"/>
  <c r="L14"/>
  <c r="M14"/>
  <c r="D15"/>
  <c r="E15"/>
  <c r="C15" s="1"/>
  <c r="F15"/>
  <c r="G15"/>
  <c r="H15"/>
  <c r="I15"/>
  <c r="J15"/>
  <c r="K15"/>
  <c r="L15"/>
  <c r="M15"/>
  <c r="E7"/>
  <c r="E6" s="1"/>
  <c r="E5" s="1"/>
  <c r="F7"/>
  <c r="B7" s="1"/>
  <c r="B6" s="1"/>
  <c r="G7"/>
  <c r="H7"/>
  <c r="H6" s="1"/>
  <c r="H5" s="1"/>
  <c r="I7"/>
  <c r="C7"/>
  <c r="J7"/>
  <c r="J6"/>
  <c r="K7"/>
  <c r="L7"/>
  <c r="M7"/>
  <c r="M6"/>
  <c r="M5" s="1"/>
  <c r="D7"/>
  <c r="M13" i="18"/>
  <c r="N13"/>
  <c r="O13"/>
  <c r="P13"/>
  <c r="E14"/>
  <c r="F14"/>
  <c r="G14"/>
  <c r="H14"/>
  <c r="I14"/>
  <c r="J14"/>
  <c r="O14" s="1"/>
  <c r="K14"/>
  <c r="L14"/>
  <c r="L12" s="1"/>
  <c r="M15"/>
  <c r="N15"/>
  <c r="O15"/>
  <c r="P15"/>
  <c r="M16"/>
  <c r="N16"/>
  <c r="O16"/>
  <c r="P16"/>
  <c r="E17"/>
  <c r="F17"/>
  <c r="I17"/>
  <c r="J17"/>
  <c r="N17" s="1"/>
  <c r="K17"/>
  <c r="L17"/>
  <c r="M18"/>
  <c r="M17" s="1"/>
  <c r="N18"/>
  <c r="O18"/>
  <c r="P18"/>
  <c r="M19"/>
  <c r="N19"/>
  <c r="O19"/>
  <c r="P19"/>
  <c r="M20"/>
  <c r="N20"/>
  <c r="O20"/>
  <c r="P20"/>
  <c r="M21"/>
  <c r="N21"/>
  <c r="O21"/>
  <c r="P21"/>
  <c r="M22"/>
  <c r="N22"/>
  <c r="O22"/>
  <c r="P22"/>
  <c r="M23"/>
  <c r="N23"/>
  <c r="O23"/>
  <c r="P23"/>
  <c r="M24"/>
  <c r="N24"/>
  <c r="O24"/>
  <c r="P24"/>
  <c r="E25"/>
  <c r="F25"/>
  <c r="G25"/>
  <c r="G12"/>
  <c r="I25"/>
  <c r="J25"/>
  <c r="N25" s="1"/>
  <c r="K25"/>
  <c r="K12"/>
  <c r="K9" s="1"/>
  <c r="L25"/>
  <c r="M26"/>
  <c r="M25" s="1"/>
  <c r="N26"/>
  <c r="O26"/>
  <c r="P26"/>
  <c r="M27"/>
  <c r="N27"/>
  <c r="O27"/>
  <c r="P27"/>
  <c r="M28"/>
  <c r="N28"/>
  <c r="O28"/>
  <c r="P28"/>
  <c r="M29"/>
  <c r="N29"/>
  <c r="O29"/>
  <c r="P29"/>
  <c r="M30"/>
  <c r="N30"/>
  <c r="O30"/>
  <c r="P30"/>
  <c r="M31"/>
  <c r="N31"/>
  <c r="O31"/>
  <c r="P31"/>
  <c r="M33"/>
  <c r="N33"/>
  <c r="O33"/>
  <c r="P33"/>
  <c r="M34"/>
  <c r="N34"/>
  <c r="O34"/>
  <c r="P34"/>
  <c r="E35"/>
  <c r="E32" s="1"/>
  <c r="F35"/>
  <c r="F32"/>
  <c r="F10" s="1"/>
  <c r="G35"/>
  <c r="G32" s="1"/>
  <c r="H35"/>
  <c r="I35"/>
  <c r="I32" s="1"/>
  <c r="J35"/>
  <c r="J32" s="1"/>
  <c r="K35"/>
  <c r="K32"/>
  <c r="L35"/>
  <c r="L32" s="1"/>
  <c r="L10" s="1"/>
  <c r="M36"/>
  <c r="N36"/>
  <c r="O36"/>
  <c r="P36"/>
  <c r="M37"/>
  <c r="M35" s="1"/>
  <c r="N37"/>
  <c r="O37"/>
  <c r="P37"/>
  <c r="M38"/>
  <c r="N38"/>
  <c r="O38"/>
  <c r="P38"/>
  <c r="M39"/>
  <c r="N39"/>
  <c r="O39"/>
  <c r="P39"/>
  <c r="M40"/>
  <c r="N40"/>
  <c r="O40"/>
  <c r="P40"/>
  <c r="M41"/>
  <c r="N41"/>
  <c r="O41"/>
  <c r="P41"/>
  <c r="M42"/>
  <c r="N42"/>
  <c r="O42"/>
  <c r="P42"/>
  <c r="M43"/>
  <c r="N43"/>
  <c r="O43"/>
  <c r="P43"/>
  <c r="M44"/>
  <c r="N44"/>
  <c r="O44"/>
  <c r="P44"/>
  <c r="M45"/>
  <c r="N45"/>
  <c r="O45"/>
  <c r="P45"/>
  <c r="E46"/>
  <c r="F46"/>
  <c r="G46"/>
  <c r="H46"/>
  <c r="P46" s="1"/>
  <c r="I46"/>
  <c r="J46"/>
  <c r="O46" s="1"/>
  <c r="N46"/>
  <c r="K46"/>
  <c r="L46"/>
  <c r="N47"/>
  <c r="O47"/>
  <c r="P47"/>
  <c r="M48"/>
  <c r="N48"/>
  <c r="O48"/>
  <c r="P48"/>
  <c r="M49"/>
  <c r="N49"/>
  <c r="O49"/>
  <c r="P49"/>
  <c r="E12"/>
  <c r="E9" s="1"/>
  <c r="F12"/>
  <c r="F9" s="1"/>
  <c r="F11"/>
  <c r="H32"/>
  <c r="H10" s="1"/>
  <c r="K10"/>
  <c r="C23" i="132"/>
  <c r="M16"/>
  <c r="C27"/>
  <c r="B24"/>
  <c r="O35" i="18"/>
  <c r="P14"/>
  <c r="O17"/>
  <c r="I12"/>
  <c r="P17"/>
  <c r="O25"/>
  <c r="J12"/>
  <c r="O12" s="1"/>
  <c r="C5" i="134"/>
  <c r="B5"/>
  <c r="I16" i="132"/>
  <c r="B15"/>
  <c r="B14"/>
  <c r="B12"/>
  <c r="B11"/>
  <c r="B9"/>
  <c r="B8"/>
  <c r="H16"/>
  <c r="B26"/>
  <c r="B25"/>
  <c r="B20"/>
  <c r="C13"/>
  <c r="C12"/>
  <c r="C10"/>
  <c r="C9"/>
  <c r="G6"/>
  <c r="G5" s="1"/>
  <c r="D16"/>
  <c r="J16"/>
  <c r="C24"/>
  <c r="C22"/>
  <c r="C21"/>
  <c r="C25"/>
  <c r="E16"/>
  <c r="L6"/>
  <c r="L5" s="1"/>
  <c r="B10"/>
  <c r="D6"/>
  <c r="D5"/>
  <c r="K16"/>
  <c r="G16"/>
  <c r="B21"/>
  <c r="F16"/>
  <c r="C5" i="133"/>
  <c r="J5" i="132"/>
  <c r="F6"/>
  <c r="F5" s="1"/>
  <c r="B17"/>
  <c r="C19"/>
  <c r="I6"/>
  <c r="C8"/>
  <c r="C17"/>
  <c r="I5"/>
  <c r="J9" i="18"/>
  <c r="P25"/>
  <c r="H12"/>
  <c r="H9" s="1"/>
  <c r="P35"/>
  <c r="Q12"/>
  <c r="Q9" s="1"/>
  <c r="I9"/>
  <c r="M14"/>
  <c r="G9"/>
  <c r="N12"/>
  <c r="B5" i="131"/>
  <c r="B5" i="130"/>
  <c r="B6" i="129"/>
  <c r="D5"/>
  <c r="B5"/>
  <c r="C16" i="8"/>
  <c r="C6"/>
  <c r="C5"/>
  <c r="E6"/>
  <c r="E16"/>
  <c r="B5" i="10"/>
  <c r="E5" i="8"/>
  <c r="C5" i="135"/>
  <c r="C6" i="132" l="1"/>
  <c r="B5"/>
  <c r="C16"/>
  <c r="B16"/>
  <c r="G10" i="18"/>
  <c r="G8" s="1"/>
  <c r="G11"/>
  <c r="L11"/>
  <c r="L9"/>
  <c r="L8" s="1"/>
  <c r="P9"/>
  <c r="H8"/>
  <c r="I10"/>
  <c r="I8" s="1"/>
  <c r="I11"/>
  <c r="M12"/>
  <c r="P12"/>
  <c r="F8"/>
  <c r="N14"/>
  <c r="R12"/>
  <c r="K8"/>
  <c r="H11"/>
  <c r="N32"/>
  <c r="J10"/>
  <c r="J11"/>
  <c r="O32"/>
  <c r="P32"/>
  <c r="E10"/>
  <c r="E8" s="1"/>
  <c r="E11"/>
  <c r="M9"/>
  <c r="R11"/>
  <c r="R9"/>
  <c r="O9"/>
  <c r="Q8"/>
  <c r="Q10"/>
  <c r="Q11"/>
  <c r="M32"/>
  <c r="N9"/>
  <c r="N35"/>
  <c r="K11"/>
  <c r="C5" i="132" l="1"/>
  <c r="N11" i="18"/>
  <c r="O11"/>
  <c r="P11"/>
  <c r="R8"/>
  <c r="M10"/>
  <c r="M8" s="1"/>
  <c r="O10"/>
  <c r="J8"/>
  <c r="P10"/>
  <c r="N10"/>
  <c r="M11"/>
  <c r="O8" l="1"/>
  <c r="N8"/>
  <c r="P8"/>
</calcChain>
</file>

<file path=xl/sharedStrings.xml><?xml version="1.0" encoding="utf-8"?>
<sst xmlns="http://schemas.openxmlformats.org/spreadsheetml/2006/main" count="535" uniqueCount="208">
  <si>
    <t>주  행  세</t>
    <phoneticPr fontId="2" type="noConversion"/>
  </si>
  <si>
    <t>지방교육세</t>
    <phoneticPr fontId="2" type="noConversion"/>
  </si>
  <si>
    <t>농업소득세</t>
    <phoneticPr fontId="2" type="noConversion"/>
  </si>
  <si>
    <t>1-1. 체납액 채권확보(재산압류) 내역</t>
  </si>
  <si>
    <t>(단위 : 천원)</t>
  </si>
  <si>
    <t>구    분</t>
  </si>
  <si>
    <t>계</t>
  </si>
  <si>
    <t>현   년   도</t>
  </si>
  <si>
    <t>과  년  도</t>
  </si>
  <si>
    <t>건 수</t>
  </si>
  <si>
    <t>금  액</t>
  </si>
  <si>
    <t>합    계</t>
  </si>
  <si>
    <t>소    계</t>
  </si>
  <si>
    <t>취  득  세</t>
  </si>
  <si>
    <t>시
군
세</t>
  </si>
  <si>
    <t>주  민  세</t>
  </si>
  <si>
    <t>재  산  세</t>
  </si>
  <si>
    <t>자 동 차세</t>
  </si>
  <si>
    <t>재산세분</t>
    <phoneticPr fontId="2" type="noConversion"/>
  </si>
  <si>
    <t>자동차세분</t>
    <phoneticPr fontId="2" type="noConversion"/>
  </si>
  <si>
    <t>담배소비세분</t>
    <phoneticPr fontId="2" type="noConversion"/>
  </si>
  <si>
    <t>시
군
세</t>
    <phoneticPr fontId="2" type="noConversion"/>
  </si>
  <si>
    <t>소    계</t>
    <phoneticPr fontId="2" type="noConversion"/>
  </si>
  <si>
    <t>주  민  세</t>
    <phoneticPr fontId="2" type="noConversion"/>
  </si>
  <si>
    <t>재  산  세</t>
    <phoneticPr fontId="2" type="noConversion"/>
  </si>
  <si>
    <t>도  축  세</t>
    <phoneticPr fontId="2" type="noConversion"/>
  </si>
  <si>
    <t>담배소비세</t>
    <phoneticPr fontId="2" type="noConversion"/>
  </si>
  <si>
    <t>종합토지세</t>
    <phoneticPr fontId="2" type="noConversion"/>
  </si>
  <si>
    <t>도시계획세</t>
    <phoneticPr fontId="2" type="noConversion"/>
  </si>
  <si>
    <t>과
년
도</t>
    <phoneticPr fontId="2" type="noConversion"/>
  </si>
  <si>
    <t>계</t>
    <phoneticPr fontId="2" type="noConversion"/>
  </si>
  <si>
    <t>도      세</t>
    <phoneticPr fontId="2" type="noConversion"/>
  </si>
  <si>
    <t>시  군  세</t>
    <phoneticPr fontId="2" type="noConversion"/>
  </si>
  <si>
    <t>현
년
도</t>
    <phoneticPr fontId="2" type="noConversion"/>
  </si>
  <si>
    <t>도
세</t>
    <phoneticPr fontId="2" type="noConversion"/>
  </si>
  <si>
    <t>취  득  세</t>
    <phoneticPr fontId="2" type="noConversion"/>
  </si>
  <si>
    <t>등  록  세</t>
    <phoneticPr fontId="2" type="noConversion"/>
  </si>
  <si>
    <t>면  허  세</t>
    <phoneticPr fontId="2" type="noConversion"/>
  </si>
  <si>
    <t>공동시설세</t>
    <phoneticPr fontId="2" type="noConversion"/>
  </si>
  <si>
    <t>지역개발세</t>
    <phoneticPr fontId="2" type="noConversion"/>
  </si>
  <si>
    <t>주민세분</t>
    <phoneticPr fontId="2" type="noConversion"/>
  </si>
  <si>
    <t>소     계</t>
    <phoneticPr fontId="2" type="noConversion"/>
  </si>
  <si>
    <t>도       세</t>
    <phoneticPr fontId="2" type="noConversion"/>
  </si>
  <si>
    <t>등록분</t>
    <phoneticPr fontId="2" type="noConversion"/>
  </si>
  <si>
    <t>면허분</t>
    <phoneticPr fontId="2" type="noConversion"/>
  </si>
  <si>
    <t>특정자원</t>
    <phoneticPr fontId="2" type="noConversion"/>
  </si>
  <si>
    <t>특정부동산</t>
    <phoneticPr fontId="2" type="noConversion"/>
  </si>
  <si>
    <t>지방소비세</t>
    <phoneticPr fontId="2" type="noConversion"/>
  </si>
  <si>
    <t>지
방
교
육
세</t>
    <phoneticPr fontId="2" type="noConversion"/>
  </si>
  <si>
    <t>등록면허세분</t>
    <phoneticPr fontId="2" type="noConversion"/>
  </si>
  <si>
    <t>자동 
차세</t>
    <phoneticPr fontId="2" type="noConversion"/>
  </si>
  <si>
    <t>자동차분</t>
    <phoneticPr fontId="2" type="noConversion"/>
  </si>
  <si>
    <t>지방소득세</t>
    <phoneticPr fontId="2" type="noConversion"/>
  </si>
  <si>
    <t>사 업 소세</t>
    <phoneticPr fontId="2" type="noConversion"/>
  </si>
  <si>
    <t>취득세분</t>
    <phoneticPr fontId="2" type="noConversion"/>
  </si>
  <si>
    <t>제출   년월일 :</t>
    <phoneticPr fontId="2" type="noConversion"/>
  </si>
  <si>
    <t>등록면허세</t>
    <phoneticPr fontId="2" type="noConversion"/>
  </si>
  <si>
    <t>구      분</t>
    <phoneticPr fontId="2" type="noConversion"/>
  </si>
  <si>
    <t>행방불명</t>
    <phoneticPr fontId="2" type="noConversion"/>
  </si>
  <si>
    <t>건수</t>
    <phoneticPr fontId="2" type="noConversion"/>
  </si>
  <si>
    <t>금액</t>
    <phoneticPr fontId="2" type="noConversion"/>
  </si>
  <si>
    <t>사업소세</t>
    <phoneticPr fontId="2" type="noConversion"/>
  </si>
  <si>
    <t>지역자원시설세</t>
    <phoneticPr fontId="2" type="noConversion"/>
  </si>
  <si>
    <t>등록세</t>
    <phoneticPr fontId="2" type="noConversion"/>
  </si>
  <si>
    <t>면허세</t>
    <phoneticPr fontId="2" type="noConversion"/>
  </si>
  <si>
    <t>자동차세</t>
    <phoneticPr fontId="2" type="noConversion"/>
  </si>
  <si>
    <t>주행세</t>
    <phoneticPr fontId="2" type="noConversion"/>
  </si>
  <si>
    <t>도축세</t>
    <phoneticPr fontId="2" type="noConversion"/>
  </si>
  <si>
    <t>도세 계</t>
    <phoneticPr fontId="2" type="noConversion"/>
  </si>
  <si>
    <t>시군세 계</t>
    <phoneticPr fontId="2" type="noConversion"/>
  </si>
  <si>
    <t>(총  계)</t>
    <phoneticPr fontId="2" type="noConversion"/>
  </si>
  <si>
    <t>합    계</t>
    <phoneticPr fontId="2" type="noConversion"/>
  </si>
  <si>
    <t>무재산</t>
    <phoneticPr fontId="2" type="noConversion"/>
  </si>
  <si>
    <t>시효소멸</t>
    <phoneticPr fontId="2" type="noConversion"/>
  </si>
  <si>
    <t>기타</t>
    <phoneticPr fontId="2" type="noConversion"/>
  </si>
  <si>
    <t>(단위 : 천원)</t>
    <phoneticPr fontId="2" type="noConversion"/>
  </si>
  <si>
    <t>목 표액 (예산액)</t>
    <phoneticPr fontId="2" type="noConversion"/>
  </si>
  <si>
    <t>부     과     액</t>
    <phoneticPr fontId="2" type="noConversion"/>
  </si>
  <si>
    <t>징     수     액</t>
    <phoneticPr fontId="2" type="noConversion"/>
  </si>
  <si>
    <t>불납결손액</t>
    <phoneticPr fontId="2" type="noConversion"/>
  </si>
  <si>
    <t>미 수 납 액</t>
    <phoneticPr fontId="2" type="noConversion"/>
  </si>
  <si>
    <t>징 수 비 율</t>
    <phoneticPr fontId="2" type="noConversion"/>
  </si>
  <si>
    <t>과오납 환부액</t>
    <phoneticPr fontId="2" type="noConversion"/>
  </si>
  <si>
    <t>당  초</t>
    <phoneticPr fontId="2" type="noConversion"/>
  </si>
  <si>
    <t>최  종</t>
    <phoneticPr fontId="2" type="noConversion"/>
  </si>
  <si>
    <t>본월분</t>
    <phoneticPr fontId="2" type="noConversion"/>
  </si>
  <si>
    <t>누   계</t>
    <phoneticPr fontId="2" type="noConversion"/>
  </si>
  <si>
    <t>대목표
(당초)</t>
    <phoneticPr fontId="2" type="noConversion"/>
  </si>
  <si>
    <t>대목표
(최종)</t>
    <phoneticPr fontId="2" type="noConversion"/>
  </si>
  <si>
    <t>대부과</t>
    <phoneticPr fontId="2" type="noConversion"/>
  </si>
  <si>
    <t>총
괄</t>
    <phoneticPr fontId="2" type="noConversion"/>
  </si>
  <si>
    <t>합       계</t>
    <phoneticPr fontId="2" type="noConversion"/>
  </si>
  <si>
    <t>등  록
면허세</t>
    <phoneticPr fontId="2" type="noConversion"/>
  </si>
  <si>
    <t>지  역
자  원
시설세</t>
    <phoneticPr fontId="2" type="noConversion"/>
  </si>
  <si>
    <t>주 행 분</t>
    <phoneticPr fontId="2" type="noConversion"/>
  </si>
  <si>
    <t>공매시 무배당(청산부족)</t>
    <phoneticPr fontId="2" type="noConversion"/>
  </si>
  <si>
    <t>(단위 : 건, 천원)</t>
    <phoneticPr fontId="2" type="noConversion"/>
  </si>
  <si>
    <t>고질체납</t>
    <phoneticPr fontId="2" type="noConversion"/>
  </si>
  <si>
    <t>무  재  산</t>
    <phoneticPr fontId="2" type="noConversion"/>
  </si>
  <si>
    <t>2-3-1. 불납결손액 사유별 현황</t>
    <phoneticPr fontId="2" type="noConversion"/>
  </si>
  <si>
    <t>(현년도)</t>
    <phoneticPr fontId="2" type="noConversion"/>
  </si>
  <si>
    <t>(단위 : 건, 천원)</t>
    <phoneticPr fontId="2" type="noConversion"/>
  </si>
  <si>
    <t>구      분</t>
    <phoneticPr fontId="2" type="noConversion"/>
  </si>
  <si>
    <t>(과년도)</t>
    <phoneticPr fontId="2" type="noConversion"/>
  </si>
  <si>
    <t>계</t>
    <phoneticPr fontId="2" type="noConversion"/>
  </si>
  <si>
    <t>행방불명</t>
    <phoneticPr fontId="2" type="noConversion"/>
  </si>
  <si>
    <t>건수</t>
    <phoneticPr fontId="2" type="noConversion"/>
  </si>
  <si>
    <t>금액</t>
    <phoneticPr fontId="2" type="noConversion"/>
  </si>
  <si>
    <t>합    계</t>
    <phoneticPr fontId="2" type="noConversion"/>
  </si>
  <si>
    <t>도세 계</t>
    <phoneticPr fontId="2" type="noConversion"/>
  </si>
  <si>
    <t>취  득  세</t>
    <phoneticPr fontId="2" type="noConversion"/>
  </si>
  <si>
    <t>등록면허세</t>
    <phoneticPr fontId="2" type="noConversion"/>
  </si>
  <si>
    <t>지역자원시설세</t>
    <phoneticPr fontId="2" type="noConversion"/>
  </si>
  <si>
    <t>지방소비세</t>
    <phoneticPr fontId="2" type="noConversion"/>
  </si>
  <si>
    <t>등록세</t>
    <phoneticPr fontId="2" type="noConversion"/>
  </si>
  <si>
    <t>면허세</t>
    <phoneticPr fontId="2" type="noConversion"/>
  </si>
  <si>
    <t>공동시설세</t>
    <phoneticPr fontId="2" type="noConversion"/>
  </si>
  <si>
    <t>지역개발세</t>
    <phoneticPr fontId="2" type="noConversion"/>
  </si>
  <si>
    <t>지방교육세</t>
    <phoneticPr fontId="2" type="noConversion"/>
  </si>
  <si>
    <t>시군세 계</t>
    <phoneticPr fontId="2" type="noConversion"/>
  </si>
  <si>
    <t>주  민  세</t>
    <phoneticPr fontId="2" type="noConversion"/>
  </si>
  <si>
    <t>재  산  세</t>
    <phoneticPr fontId="2" type="noConversion"/>
  </si>
  <si>
    <t>자동차세</t>
    <phoneticPr fontId="2" type="noConversion"/>
  </si>
  <si>
    <t>담배소비세</t>
    <phoneticPr fontId="2" type="noConversion"/>
  </si>
  <si>
    <t>지방소득세</t>
    <phoneticPr fontId="2" type="noConversion"/>
  </si>
  <si>
    <t>주행세</t>
    <phoneticPr fontId="2" type="noConversion"/>
  </si>
  <si>
    <t>농업소득세</t>
    <phoneticPr fontId="2" type="noConversion"/>
  </si>
  <si>
    <t>도축세</t>
    <phoneticPr fontId="2" type="noConversion"/>
  </si>
  <si>
    <t>종합토지세</t>
    <phoneticPr fontId="2" type="noConversion"/>
  </si>
  <si>
    <t>도시계획세</t>
    <phoneticPr fontId="2" type="noConversion"/>
  </si>
  <si>
    <t>사업소세</t>
    <phoneticPr fontId="2" type="noConversion"/>
  </si>
  <si>
    <t>2-3-2. 불납결손액 사유별 현황</t>
    <phoneticPr fontId="2" type="noConversion"/>
  </si>
  <si>
    <t>무재산</t>
    <phoneticPr fontId="2" type="noConversion"/>
  </si>
  <si>
    <t>시효소멸</t>
    <phoneticPr fontId="2" type="noConversion"/>
  </si>
  <si>
    <t>공매시 무배당(청산부족)</t>
    <phoneticPr fontId="2" type="noConversion"/>
  </si>
  <si>
    <t>기타</t>
    <phoneticPr fontId="2" type="noConversion"/>
  </si>
  <si>
    <t>2-3-3. 불납결손액 사유별 현황</t>
    <phoneticPr fontId="2" type="noConversion"/>
  </si>
  <si>
    <r>
      <t>2014년</t>
    </r>
    <r>
      <rPr>
        <b/>
        <sz val="24"/>
        <rFont val="휴먼엑스포"/>
        <family val="1"/>
        <charset val="129"/>
      </rPr>
      <t xml:space="preserve">  10</t>
    </r>
    <r>
      <rPr>
        <b/>
        <sz val="24"/>
        <color indexed="10"/>
        <rFont val="휴먼엑스포"/>
        <family val="1"/>
        <charset val="129"/>
      </rPr>
      <t>월분</t>
    </r>
    <r>
      <rPr>
        <sz val="24"/>
        <rFont val="휴먼엑스포"/>
        <family val="1"/>
        <charset val="129"/>
      </rPr>
      <t xml:space="preserve"> 지방세 징수실적 보고서 (2014 회계)</t>
    </r>
    <phoneticPr fontId="2" type="noConversion"/>
  </si>
  <si>
    <t>3-3-2. 과오납 환부액 사유별 현황</t>
    <phoneticPr fontId="2" type="noConversion"/>
  </si>
  <si>
    <t>(현년도)</t>
    <phoneticPr fontId="2" type="noConversion"/>
  </si>
  <si>
    <t>(단위 : 건, 천원)</t>
    <phoneticPr fontId="2" type="noConversion"/>
  </si>
  <si>
    <t>구      분</t>
    <phoneticPr fontId="2" type="noConversion"/>
  </si>
  <si>
    <t>계</t>
    <phoneticPr fontId="2" type="noConversion"/>
  </si>
  <si>
    <t>이중납부</t>
    <phoneticPr fontId="2" type="noConversion"/>
  </si>
  <si>
    <t>과세면제</t>
    <phoneticPr fontId="2" type="noConversion"/>
  </si>
  <si>
    <t>계약해제</t>
    <phoneticPr fontId="2" type="noConversion"/>
  </si>
  <si>
    <t>행정소송 패소</t>
    <phoneticPr fontId="2" type="noConversion"/>
  </si>
  <si>
    <t>착오부과</t>
    <phoneticPr fontId="2" type="noConversion"/>
  </si>
  <si>
    <t>기  타(국세조정 등)</t>
    <phoneticPr fontId="2" type="noConversion"/>
  </si>
  <si>
    <t>건수</t>
    <phoneticPr fontId="2" type="noConversion"/>
  </si>
  <si>
    <t>금액</t>
    <phoneticPr fontId="2" type="noConversion"/>
  </si>
  <si>
    <t>합    계</t>
    <phoneticPr fontId="2" type="noConversion"/>
  </si>
  <si>
    <t>도세 계</t>
    <phoneticPr fontId="2" type="noConversion"/>
  </si>
  <si>
    <t>취  득  세</t>
    <phoneticPr fontId="2" type="noConversion"/>
  </si>
  <si>
    <t>등록면허세</t>
    <phoneticPr fontId="2" type="noConversion"/>
  </si>
  <si>
    <t>지역자원시설세</t>
    <phoneticPr fontId="2" type="noConversion"/>
  </si>
  <si>
    <t>지방소비세</t>
    <phoneticPr fontId="2" type="noConversion"/>
  </si>
  <si>
    <t>등록세</t>
    <phoneticPr fontId="2" type="noConversion"/>
  </si>
  <si>
    <t>면허세</t>
    <phoneticPr fontId="2" type="noConversion"/>
  </si>
  <si>
    <t>공동시설세</t>
    <phoneticPr fontId="2" type="noConversion"/>
  </si>
  <si>
    <t>지역개발세</t>
    <phoneticPr fontId="2" type="noConversion"/>
  </si>
  <si>
    <t>지방교육세</t>
    <phoneticPr fontId="2" type="noConversion"/>
  </si>
  <si>
    <t>시군세 계</t>
    <phoneticPr fontId="2" type="noConversion"/>
  </si>
  <si>
    <t>주  민  세</t>
    <phoneticPr fontId="2" type="noConversion"/>
  </si>
  <si>
    <t>재  산  세</t>
    <phoneticPr fontId="2" type="noConversion"/>
  </si>
  <si>
    <t>자동차세</t>
    <phoneticPr fontId="2" type="noConversion"/>
  </si>
  <si>
    <t>담배소비세</t>
    <phoneticPr fontId="2" type="noConversion"/>
  </si>
  <si>
    <t>지방소득세</t>
    <phoneticPr fontId="2" type="noConversion"/>
  </si>
  <si>
    <t>주행세</t>
    <phoneticPr fontId="2" type="noConversion"/>
  </si>
  <si>
    <t>농업소득세</t>
    <phoneticPr fontId="2" type="noConversion"/>
  </si>
  <si>
    <t>도축세</t>
    <phoneticPr fontId="2" type="noConversion"/>
  </si>
  <si>
    <t>종합토지세</t>
    <phoneticPr fontId="2" type="noConversion"/>
  </si>
  <si>
    <t>도시계획세</t>
    <phoneticPr fontId="2" type="noConversion"/>
  </si>
  <si>
    <t>사업소세</t>
    <phoneticPr fontId="2" type="noConversion"/>
  </si>
  <si>
    <t>3-3-3. 과오납 환부액 사유별 현황</t>
    <phoneticPr fontId="2" type="noConversion"/>
  </si>
  <si>
    <t>(과년도)</t>
    <phoneticPr fontId="2" type="noConversion"/>
  </si>
  <si>
    <t>3-3-1. 과오납 환부액 사유별 현황</t>
    <phoneticPr fontId="2" type="noConversion"/>
  </si>
  <si>
    <t>(총  계)</t>
    <phoneticPr fontId="2" type="noConversion"/>
  </si>
  <si>
    <t>1-3-1. 체납액 사유별 현황</t>
    <phoneticPr fontId="2" type="noConversion"/>
  </si>
  <si>
    <t>징수유예</t>
    <phoneticPr fontId="2" type="noConversion"/>
  </si>
  <si>
    <t>부도 및 경영난</t>
    <phoneticPr fontId="2" type="noConversion"/>
  </si>
  <si>
    <t>소송계류</t>
    <phoneticPr fontId="2" type="noConversion"/>
  </si>
  <si>
    <t>고질체납</t>
    <phoneticPr fontId="2" type="noConversion"/>
  </si>
  <si>
    <t>무  재  산</t>
    <phoneticPr fontId="2" type="noConversion"/>
  </si>
  <si>
    <t>행방불명</t>
    <phoneticPr fontId="2" type="noConversion"/>
  </si>
  <si>
    <t>1-3-2. 체납액 사유별 현황</t>
    <phoneticPr fontId="2" type="noConversion"/>
  </si>
  <si>
    <t>소송계류</t>
    <phoneticPr fontId="2" type="noConversion"/>
  </si>
  <si>
    <t>건수</t>
    <phoneticPr fontId="2" type="noConversion"/>
  </si>
  <si>
    <t>1-3-3. 체납액 사유별 현황</t>
    <phoneticPr fontId="2" type="noConversion"/>
  </si>
  <si>
    <t>고질체납</t>
    <phoneticPr fontId="2" type="noConversion"/>
  </si>
  <si>
    <t xml:space="preserve">2014년  11월   10일   </t>
    <phoneticPr fontId="2" type="noConversion"/>
  </si>
  <si>
    <t>도
세</t>
    <phoneticPr fontId="2" type="noConversion"/>
  </si>
  <si>
    <t>등록면허세</t>
    <phoneticPr fontId="2" type="noConversion"/>
  </si>
  <si>
    <t>지역자원시설세</t>
    <phoneticPr fontId="2" type="noConversion"/>
  </si>
  <si>
    <t>지방소비세</t>
    <phoneticPr fontId="2" type="noConversion"/>
  </si>
  <si>
    <t>등록세</t>
    <phoneticPr fontId="2" type="noConversion"/>
  </si>
  <si>
    <t>면허세</t>
    <phoneticPr fontId="2" type="noConversion"/>
  </si>
  <si>
    <t>공동시설세</t>
    <phoneticPr fontId="2" type="noConversion"/>
  </si>
  <si>
    <t>지역개발세</t>
    <phoneticPr fontId="2" type="noConversion"/>
  </si>
  <si>
    <t>지방교육세</t>
    <phoneticPr fontId="2" type="noConversion"/>
  </si>
  <si>
    <t>담배소비세</t>
    <phoneticPr fontId="2" type="noConversion"/>
  </si>
  <si>
    <t>지방소득세</t>
    <phoneticPr fontId="2" type="noConversion"/>
  </si>
  <si>
    <t>주행세</t>
    <phoneticPr fontId="2" type="noConversion"/>
  </si>
  <si>
    <t>농업소득세</t>
    <phoneticPr fontId="2" type="noConversion"/>
  </si>
  <si>
    <t>도축세</t>
    <phoneticPr fontId="2" type="noConversion"/>
  </si>
  <si>
    <t>종합토지세</t>
    <phoneticPr fontId="2" type="noConversion"/>
  </si>
  <si>
    <t>도시계획세</t>
    <phoneticPr fontId="2" type="noConversion"/>
  </si>
  <si>
    <t>사업소세</t>
    <phoneticPr fontId="2" type="noConversion"/>
  </si>
</sst>
</file>

<file path=xl/styles.xml><?xml version="1.0" encoding="utf-8"?>
<styleSheet xmlns="http://schemas.openxmlformats.org/spreadsheetml/2006/main">
  <numFmts count="8">
    <numFmt numFmtId="41" formatCode="_-* #,##0_-;\-* #,##0_-;_-* &quot;-&quot;_-;_-@_-"/>
    <numFmt numFmtId="176" formatCode="#,##0.0_ "/>
    <numFmt numFmtId="177" formatCode="#,##0_ "/>
    <numFmt numFmtId="178" formatCode="_ * #,##0_ ;_ * \-#,##0_ ;_ * &quot;-&quot;_ ;_ @_ "/>
    <numFmt numFmtId="179" formatCode="_ * #,##0.00_ ;_ * \-#,##0.00_ ;_ * &quot;-&quot;??_ ;_ @_ "/>
    <numFmt numFmtId="180" formatCode="&quot;₩&quot;#,##0;&quot;₩&quot;&quot;₩&quot;\-#,##0"/>
    <numFmt numFmtId="181" formatCode="&quot;₩&quot;#,##0.00;&quot;₩&quot;&quot;₩&quot;\-#,##0.00"/>
    <numFmt numFmtId="182" formatCode="#,##0;[Red]&quot;-&quot;#,##0"/>
  </numFmts>
  <fonts count="29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바탕체"/>
      <family val="1"/>
      <charset val="129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2"/>
      <name val="뼻뮝"/>
      <family val="3"/>
      <charset val="129"/>
    </font>
    <font>
      <sz val="11"/>
      <name val="굴림체"/>
      <family val="3"/>
      <charset val="129"/>
    </font>
    <font>
      <sz val="10"/>
      <name val="돋움"/>
      <family val="3"/>
      <charset val="129"/>
    </font>
    <font>
      <sz val="10"/>
      <name val="휴먼엑스포"/>
      <family val="1"/>
      <charset val="129"/>
    </font>
    <font>
      <sz val="11"/>
      <name val="휴먼엑스포"/>
      <family val="1"/>
      <charset val="129"/>
    </font>
    <font>
      <b/>
      <sz val="20"/>
      <name val="휴먼엑스포"/>
      <family val="1"/>
      <charset val="129"/>
    </font>
    <font>
      <sz val="12"/>
      <name val="휴먼엑스포"/>
      <family val="1"/>
      <charset val="129"/>
    </font>
    <font>
      <sz val="11"/>
      <name val="양재튼튼체B"/>
      <family val="1"/>
      <charset val="129"/>
    </font>
    <font>
      <b/>
      <sz val="11"/>
      <name val="굴림체"/>
      <family val="3"/>
      <charset val="129"/>
    </font>
    <font>
      <b/>
      <sz val="24"/>
      <color indexed="12"/>
      <name val="휴먼엑스포"/>
      <family val="1"/>
      <charset val="129"/>
    </font>
    <font>
      <b/>
      <sz val="24"/>
      <name val="휴먼엑스포"/>
      <family val="1"/>
      <charset val="129"/>
    </font>
    <font>
      <b/>
      <sz val="24"/>
      <color indexed="10"/>
      <name val="휴먼엑스포"/>
      <family val="1"/>
      <charset val="129"/>
    </font>
    <font>
      <sz val="24"/>
      <name val="휴먼엑스포"/>
      <family val="1"/>
      <charset val="129"/>
    </font>
    <font>
      <b/>
      <sz val="12"/>
      <color indexed="10"/>
      <name val="휴먼엑스포"/>
      <family val="1"/>
      <charset val="129"/>
    </font>
    <font>
      <b/>
      <sz val="14"/>
      <name val="굴림"/>
      <family val="3"/>
      <charset val="129"/>
    </font>
    <font>
      <sz val="11"/>
      <name val="굴림"/>
      <family val="3"/>
      <charset val="129"/>
    </font>
    <font>
      <sz val="10"/>
      <name val="굴림"/>
      <family val="3"/>
      <charset val="129"/>
    </font>
    <font>
      <b/>
      <sz val="11"/>
      <name val="굴림"/>
      <family val="3"/>
      <charset val="129"/>
    </font>
    <font>
      <b/>
      <sz val="12"/>
      <name val="휴먼엑스포"/>
      <family val="1"/>
      <charset val="129"/>
    </font>
    <font>
      <i/>
      <sz val="12"/>
      <color indexed="10"/>
      <name val="휴먼엑스포"/>
      <family val="1"/>
      <charset val="129"/>
    </font>
    <font>
      <sz val="11"/>
      <name val="돋움"/>
      <family val="3"/>
      <charset val="129"/>
    </font>
    <font>
      <sz val="10"/>
      <name val="바탕체"/>
      <family val="1"/>
      <charset val="129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1">
    <xf numFmtId="0" fontId="0" fillId="0" borderId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0" fontId="6" fillId="0" borderId="0"/>
    <xf numFmtId="0" fontId="7" fillId="0" borderId="0"/>
    <xf numFmtId="41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82" fontId="5" fillId="0" borderId="0" applyFont="0" applyFill="0" applyBorder="0" applyAlignment="0" applyProtection="0"/>
    <xf numFmtId="0" fontId="4" fillId="0" borderId="0" applyFont="0" applyFill="0" applyBorder="0" applyAlignment="0" applyProtection="0"/>
  </cellStyleXfs>
  <cellXfs count="175">
    <xf numFmtId="0" fontId="0" fillId="0" borderId="0" xfId="0"/>
    <xf numFmtId="3" fontId="3" fillId="0" borderId="0" xfId="0" applyNumberFormat="1" applyFont="1" applyAlignment="1" applyProtection="1">
      <alignment vertical="center"/>
    </xf>
    <xf numFmtId="3" fontId="3" fillId="0" borderId="0" xfId="0" applyNumberFormat="1" applyFont="1" applyProtection="1"/>
    <xf numFmtId="3" fontId="8" fillId="0" borderId="0" xfId="0" applyNumberFormat="1" applyFont="1" applyAlignment="1" applyProtection="1">
      <alignment horizontal="right" vertical="center"/>
    </xf>
    <xf numFmtId="177" fontId="3" fillId="0" borderId="0" xfId="0" applyNumberFormat="1" applyFont="1" applyAlignment="1" applyProtection="1">
      <alignment vertical="center"/>
    </xf>
    <xf numFmtId="3" fontId="9" fillId="0" borderId="0" xfId="0" applyNumberFormat="1" applyFont="1" applyProtection="1"/>
    <xf numFmtId="3" fontId="9" fillId="0" borderId="0" xfId="0" applyNumberFormat="1" applyFont="1" applyFill="1" applyProtection="1"/>
    <xf numFmtId="3" fontId="10" fillId="2" borderId="1" xfId="7" applyNumberFormat="1" applyFont="1" applyFill="1" applyBorder="1" applyAlignment="1" applyProtection="1">
      <alignment horizontal="right" vertical="center"/>
    </xf>
    <xf numFmtId="176" fontId="10" fillId="2" borderId="1" xfId="0" applyNumberFormat="1" applyFont="1" applyFill="1" applyBorder="1" applyAlignment="1" applyProtection="1">
      <alignment vertical="center"/>
    </xf>
    <xf numFmtId="3" fontId="10" fillId="3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  <protection locked="0"/>
    </xf>
    <xf numFmtId="3" fontId="11" fillId="0" borderId="0" xfId="0" applyNumberFormat="1" applyFont="1" applyAlignment="1" applyProtection="1">
      <alignment vertical="center"/>
    </xf>
    <xf numFmtId="3" fontId="11" fillId="0" borderId="0" xfId="0" applyNumberFormat="1" applyFont="1" applyAlignment="1" applyProtection="1">
      <alignment horizontal="left" vertical="center"/>
    </xf>
    <xf numFmtId="3" fontId="13" fillId="0" borderId="0" xfId="0" applyNumberFormat="1" applyFont="1" applyAlignment="1" applyProtection="1">
      <alignment horizontal="left" vertical="center"/>
    </xf>
    <xf numFmtId="0" fontId="13" fillId="0" borderId="0" xfId="0" applyNumberFormat="1" applyFont="1" applyAlignment="1" applyProtection="1">
      <alignment horizontal="left" vertical="center"/>
    </xf>
    <xf numFmtId="3" fontId="10" fillId="4" borderId="0" xfId="0" applyNumberFormat="1" applyFont="1" applyFill="1" applyAlignment="1" applyProtection="1">
      <alignment horizontal="left" vertical="center"/>
    </xf>
    <xf numFmtId="3" fontId="13" fillId="0" borderId="0" xfId="0" applyNumberFormat="1" applyFont="1" applyAlignment="1" applyProtection="1">
      <alignment horizontal="left" vertical="center"/>
      <protection locked="0"/>
    </xf>
    <xf numFmtId="3" fontId="13" fillId="0" borderId="0" xfId="0" applyNumberFormat="1" applyFont="1" applyAlignment="1" applyProtection="1">
      <alignment vertical="center"/>
    </xf>
    <xf numFmtId="3" fontId="12" fillId="0" borderId="0" xfId="0" quotePrefix="1" applyNumberFormat="1" applyFont="1" applyAlignment="1" applyProtection="1">
      <alignment horizontal="center" vertical="center"/>
    </xf>
    <xf numFmtId="3" fontId="13" fillId="0" borderId="0" xfId="0" applyNumberFormat="1" applyFont="1" applyAlignment="1" applyProtection="1">
      <alignment vertical="center"/>
      <protection locked="0"/>
    </xf>
    <xf numFmtId="3" fontId="10" fillId="5" borderId="1" xfId="7" applyNumberFormat="1" applyFont="1" applyFill="1" applyBorder="1" applyAlignment="1" applyProtection="1">
      <alignment horizontal="right" vertical="center"/>
    </xf>
    <xf numFmtId="176" fontId="10" fillId="5" borderId="1" xfId="0" applyNumberFormat="1" applyFont="1" applyFill="1" applyBorder="1" applyAlignment="1" applyProtection="1">
      <alignment vertical="center"/>
    </xf>
    <xf numFmtId="3" fontId="10" fillId="2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</xf>
    <xf numFmtId="3" fontId="14" fillId="0" borderId="0" xfId="0" applyNumberFormat="1" applyFont="1" applyAlignment="1" applyProtection="1">
      <alignment horizontal="center" vertical="center"/>
    </xf>
    <xf numFmtId="3" fontId="10" fillId="0" borderId="0" xfId="0" applyNumberFormat="1" applyFont="1" applyFill="1" applyAlignment="1" applyProtection="1">
      <alignment horizontal="left" vertical="center"/>
    </xf>
    <xf numFmtId="3" fontId="15" fillId="0" borderId="0" xfId="0" applyNumberFormat="1" applyFont="1" applyAlignment="1" applyProtection="1">
      <alignment horizontal="right" vertical="center"/>
    </xf>
    <xf numFmtId="3" fontId="20" fillId="0" borderId="0" xfId="0" applyNumberFormat="1" applyFont="1" applyAlignment="1" applyProtection="1">
      <alignment vertical="center"/>
    </xf>
    <xf numFmtId="3" fontId="10" fillId="6" borderId="2" xfId="7" applyNumberFormat="1" applyFont="1" applyFill="1" applyBorder="1" applyAlignment="1" applyProtection="1">
      <alignment horizontal="right" vertical="center"/>
    </xf>
    <xf numFmtId="176" fontId="10" fillId="6" borderId="2" xfId="0" applyNumberFormat="1" applyFont="1" applyFill="1" applyBorder="1" applyAlignment="1" applyProtection="1">
      <alignment vertical="center"/>
    </xf>
    <xf numFmtId="3" fontId="10" fillId="5" borderId="3" xfId="7" applyNumberFormat="1" applyFont="1" applyFill="1" applyBorder="1" applyAlignment="1" applyProtection="1">
      <alignment horizontal="right" vertical="center"/>
    </xf>
    <xf numFmtId="176" fontId="10" fillId="5" borderId="3" xfId="0" applyNumberFormat="1" applyFont="1" applyFill="1" applyBorder="1" applyAlignment="1" applyProtection="1">
      <alignment vertical="center"/>
    </xf>
    <xf numFmtId="3" fontId="10" fillId="5" borderId="4" xfId="7" applyNumberFormat="1" applyFont="1" applyFill="1" applyBorder="1" applyAlignment="1" applyProtection="1">
      <alignment horizontal="right" vertical="center"/>
    </xf>
    <xf numFmtId="176" fontId="10" fillId="5" borderId="4" xfId="0" applyNumberFormat="1" applyFont="1" applyFill="1" applyBorder="1" applyAlignment="1" applyProtection="1">
      <alignment vertical="center"/>
    </xf>
    <xf numFmtId="3" fontId="10" fillId="3" borderId="5" xfId="7" applyNumberFormat="1" applyFont="1" applyFill="1" applyBorder="1" applyAlignment="1" applyProtection="1">
      <alignment horizontal="right" vertical="center"/>
      <protection locked="0"/>
    </xf>
    <xf numFmtId="3" fontId="10" fillId="0" borderId="5" xfId="7" applyNumberFormat="1" applyFont="1" applyFill="1" applyBorder="1" applyAlignment="1" applyProtection="1">
      <alignment horizontal="right" vertical="center"/>
    </xf>
    <xf numFmtId="3" fontId="10" fillId="2" borderId="5" xfId="7" applyNumberFormat="1" applyFont="1" applyFill="1" applyBorder="1" applyAlignment="1" applyProtection="1">
      <alignment horizontal="right" vertical="center"/>
    </xf>
    <xf numFmtId="176" fontId="10" fillId="2" borderId="5" xfId="0" applyNumberFormat="1" applyFont="1" applyFill="1" applyBorder="1" applyAlignment="1" applyProtection="1">
      <alignment vertical="center"/>
    </xf>
    <xf numFmtId="3" fontId="10" fillId="7" borderId="3" xfId="7" applyNumberFormat="1" applyFont="1" applyFill="1" applyBorder="1" applyAlignment="1" applyProtection="1">
      <alignment horizontal="right" vertical="center"/>
    </xf>
    <xf numFmtId="176" fontId="10" fillId="7" borderId="3" xfId="0" applyNumberFormat="1" applyFont="1" applyFill="1" applyBorder="1" applyAlignment="1" applyProtection="1">
      <alignment vertical="center"/>
    </xf>
    <xf numFmtId="177" fontId="22" fillId="2" borderId="0" xfId="0" applyNumberFormat="1" applyFont="1" applyFill="1" applyAlignment="1" applyProtection="1">
      <alignment vertical="center"/>
    </xf>
    <xf numFmtId="177" fontId="23" fillId="2" borderId="1" xfId="0" applyNumberFormat="1" applyFont="1" applyFill="1" applyBorder="1" applyAlignment="1" applyProtection="1">
      <alignment horizontal="center" vertical="center"/>
    </xf>
    <xf numFmtId="177" fontId="23" fillId="2" borderId="5" xfId="0" applyNumberFormat="1" applyFont="1" applyFill="1" applyBorder="1" applyAlignment="1" applyProtection="1">
      <alignment horizontal="center" vertical="center"/>
    </xf>
    <xf numFmtId="177" fontId="23" fillId="2" borderId="2" xfId="0" applyNumberFormat="1" applyFont="1" applyFill="1" applyBorder="1" applyAlignment="1" applyProtection="1">
      <alignment horizontal="center" vertical="center"/>
    </xf>
    <xf numFmtId="177" fontId="23" fillId="2" borderId="2" xfId="0" applyNumberFormat="1" applyFont="1" applyFill="1" applyBorder="1" applyAlignment="1" applyProtection="1">
      <alignment vertical="center"/>
    </xf>
    <xf numFmtId="177" fontId="23" fillId="2" borderId="1" xfId="0" applyNumberFormat="1" applyFont="1" applyFill="1" applyBorder="1" applyAlignment="1" applyProtection="1">
      <alignment horizontal="center" vertical="center" shrinkToFit="1"/>
    </xf>
    <xf numFmtId="177" fontId="23" fillId="0" borderId="2" xfId="0" applyNumberFormat="1" applyFont="1" applyFill="1" applyBorder="1" applyAlignment="1" applyProtection="1">
      <alignment vertical="center"/>
    </xf>
    <xf numFmtId="177" fontId="22" fillId="0" borderId="0" xfId="0" applyNumberFormat="1" applyFont="1" applyAlignment="1" applyProtection="1">
      <alignment vertical="center"/>
    </xf>
    <xf numFmtId="177" fontId="22" fillId="3" borderId="0" xfId="0" applyNumberFormat="1" applyFont="1" applyFill="1" applyAlignment="1" applyProtection="1">
      <alignment vertical="center"/>
    </xf>
    <xf numFmtId="177" fontId="22" fillId="3" borderId="0" xfId="0" applyNumberFormat="1" applyFont="1" applyFill="1" applyAlignment="1" applyProtection="1">
      <alignment horizontal="right" vertical="center"/>
    </xf>
    <xf numFmtId="177" fontId="22" fillId="0" borderId="0" xfId="0" applyNumberFormat="1" applyFont="1" applyFill="1" applyAlignment="1" applyProtection="1">
      <alignment vertical="center"/>
    </xf>
    <xf numFmtId="177" fontId="22" fillId="0" borderId="0" xfId="0" applyNumberFormat="1" applyFont="1" applyFill="1" applyAlignment="1" applyProtection="1">
      <alignment horizontal="right" vertical="center"/>
    </xf>
    <xf numFmtId="177" fontId="3" fillId="0" borderId="0" xfId="0" applyNumberFormat="1" applyFont="1" applyFill="1" applyAlignment="1" applyProtection="1">
      <alignment vertical="center"/>
    </xf>
    <xf numFmtId="177" fontId="23" fillId="5" borderId="6" xfId="0" applyNumberFormat="1" applyFont="1" applyFill="1" applyBorder="1" applyAlignment="1" applyProtection="1">
      <alignment horizontal="center" vertical="center"/>
    </xf>
    <xf numFmtId="177" fontId="23" fillId="5" borderId="7" xfId="0" applyNumberFormat="1" applyFont="1" applyFill="1" applyBorder="1" applyAlignment="1" applyProtection="1">
      <alignment horizontal="center" vertical="center"/>
    </xf>
    <xf numFmtId="177" fontId="23" fillId="5" borderId="7" xfId="0" applyNumberFormat="1" applyFont="1" applyFill="1" applyBorder="1" applyAlignment="1" applyProtection="1">
      <alignment vertical="center"/>
    </xf>
    <xf numFmtId="177" fontId="24" fillId="0" borderId="0" xfId="0" applyNumberFormat="1" applyFont="1" applyFill="1" applyAlignment="1" applyProtection="1">
      <alignment vertical="center"/>
    </xf>
    <xf numFmtId="177" fontId="24" fillId="0" borderId="0" xfId="0" applyNumberFormat="1" applyFont="1" applyAlignment="1" applyProtection="1">
      <alignment vertical="center"/>
    </xf>
    <xf numFmtId="177" fontId="24" fillId="3" borderId="0" xfId="0" applyNumberFormat="1" applyFont="1" applyFill="1" applyAlignment="1" applyProtection="1">
      <alignment vertical="center"/>
    </xf>
    <xf numFmtId="177" fontId="23" fillId="8" borderId="6" xfId="0" applyNumberFormat="1" applyFont="1" applyFill="1" applyBorder="1" applyAlignment="1" applyProtection="1">
      <alignment horizontal="center" vertical="center"/>
    </xf>
    <xf numFmtId="177" fontId="23" fillId="8" borderId="7" xfId="0" applyNumberFormat="1" applyFont="1" applyFill="1" applyBorder="1" applyAlignment="1" applyProtection="1">
      <alignment vertical="center"/>
    </xf>
    <xf numFmtId="3" fontId="9" fillId="0" borderId="0" xfId="0" applyNumberFormat="1" applyFont="1" applyBorder="1" applyProtection="1"/>
    <xf numFmtId="3" fontId="9" fillId="0" borderId="0" xfId="0" applyNumberFormat="1" applyFont="1" applyFill="1" applyBorder="1" applyProtection="1"/>
    <xf numFmtId="3" fontId="3" fillId="0" borderId="0" xfId="0" applyNumberFormat="1" applyFont="1" applyBorder="1" applyProtection="1"/>
    <xf numFmtId="3" fontId="13" fillId="9" borderId="4" xfId="0" applyNumberFormat="1" applyFont="1" applyFill="1" applyBorder="1" applyAlignment="1" applyProtection="1">
      <alignment horizontal="center" vertical="center"/>
    </xf>
    <xf numFmtId="3" fontId="13" fillId="9" borderId="4" xfId="0" applyNumberFormat="1" applyFont="1" applyFill="1" applyBorder="1" applyAlignment="1" applyProtection="1">
      <alignment horizontal="center" vertical="center" wrapText="1"/>
    </xf>
    <xf numFmtId="3" fontId="13" fillId="2" borderId="8" xfId="0" applyNumberFormat="1" applyFont="1" applyFill="1" applyBorder="1" applyAlignment="1" applyProtection="1">
      <alignment horizontal="center" vertical="center"/>
    </xf>
    <xf numFmtId="3" fontId="13" fillId="0" borderId="1" xfId="0" applyNumberFormat="1" applyFont="1" applyFill="1" applyBorder="1" applyAlignment="1" applyProtection="1">
      <alignment horizontal="center" vertical="center"/>
    </xf>
    <xf numFmtId="3" fontId="13" fillId="0" borderId="8" xfId="0" applyNumberFormat="1" applyFont="1" applyFill="1" applyBorder="1" applyAlignment="1" applyProtection="1">
      <alignment horizontal="center" vertical="center"/>
    </xf>
    <xf numFmtId="3" fontId="13" fillId="0" borderId="1" xfId="0" applyNumberFormat="1" applyFont="1" applyFill="1" applyBorder="1" applyAlignment="1" applyProtection="1">
      <alignment horizontal="left" vertical="center"/>
    </xf>
    <xf numFmtId="177" fontId="24" fillId="3" borderId="0" xfId="0" applyNumberFormat="1" applyFont="1" applyFill="1" applyAlignment="1" applyProtection="1">
      <alignment horizontal="right" vertical="center"/>
    </xf>
    <xf numFmtId="177" fontId="24" fillId="0" borderId="0" xfId="0" applyNumberFormat="1" applyFont="1" applyFill="1" applyAlignment="1" applyProtection="1">
      <alignment horizontal="right" vertical="center"/>
    </xf>
    <xf numFmtId="177" fontId="24" fillId="0" borderId="0" xfId="0" applyNumberFormat="1" applyFont="1" applyAlignment="1" applyProtection="1">
      <alignment horizontal="right" vertical="center"/>
    </xf>
    <xf numFmtId="41" fontId="23" fillId="8" borderId="7" xfId="8" applyFont="1" applyFill="1" applyBorder="1" applyAlignment="1" applyProtection="1">
      <alignment vertical="center"/>
    </xf>
    <xf numFmtId="41" fontId="23" fillId="5" borderId="7" xfId="8" applyFont="1" applyFill="1" applyBorder="1" applyAlignment="1" applyProtection="1">
      <alignment vertical="center"/>
    </xf>
    <xf numFmtId="41" fontId="23" fillId="2" borderId="2" xfId="8" applyFont="1" applyFill="1" applyBorder="1" applyAlignment="1" applyProtection="1">
      <alignment vertical="center"/>
    </xf>
    <xf numFmtId="41" fontId="21" fillId="0" borderId="0" xfId="8" applyFont="1" applyAlignment="1" applyProtection="1">
      <alignment vertical="center"/>
    </xf>
    <xf numFmtId="41" fontId="22" fillId="0" borderId="0" xfId="8" applyFont="1" applyAlignment="1" applyProtection="1">
      <alignment vertical="center" shrinkToFit="1"/>
    </xf>
    <xf numFmtId="41" fontId="22" fillId="0" borderId="0" xfId="8" applyFont="1" applyFill="1" applyAlignment="1" applyProtection="1">
      <alignment vertical="center" shrinkToFit="1"/>
    </xf>
    <xf numFmtId="41" fontId="24" fillId="0" borderId="0" xfId="8" applyFont="1" applyAlignment="1" applyProtection="1">
      <alignment horizontal="right" vertical="center" shrinkToFit="1"/>
    </xf>
    <xf numFmtId="41" fontId="23" fillId="0" borderId="2" xfId="8" applyFont="1" applyFill="1" applyBorder="1" applyAlignment="1" applyProtection="1">
      <alignment vertical="center"/>
    </xf>
    <xf numFmtId="177" fontId="3" fillId="0" borderId="9" xfId="0" applyNumberFormat="1" applyFont="1" applyBorder="1" applyAlignment="1" applyProtection="1">
      <alignment vertical="center"/>
    </xf>
    <xf numFmtId="177" fontId="28" fillId="0" borderId="0" xfId="0" applyNumberFormat="1" applyFont="1" applyBorder="1" applyAlignment="1" applyProtection="1">
      <alignment vertical="center" shrinkToFit="1"/>
      <protection locked="0"/>
    </xf>
    <xf numFmtId="41" fontId="23" fillId="8" borderId="3" xfId="8" applyFont="1" applyFill="1" applyBorder="1" applyAlignment="1" applyProtection="1">
      <alignment vertical="center"/>
    </xf>
    <xf numFmtId="41" fontId="23" fillId="8" borderId="1" xfId="8" applyFont="1" applyFill="1" applyBorder="1" applyAlignment="1" applyProtection="1">
      <alignment vertical="center"/>
    </xf>
    <xf numFmtId="41" fontId="23" fillId="8" borderId="4" xfId="8" applyFont="1" applyFill="1" applyBorder="1" applyAlignment="1" applyProtection="1">
      <alignment vertical="center"/>
    </xf>
    <xf numFmtId="177" fontId="23" fillId="0" borderId="2" xfId="0" applyNumberFormat="1" applyFont="1" applyBorder="1" applyAlignment="1" applyProtection="1">
      <alignment vertical="center" shrinkToFit="1"/>
      <protection locked="0"/>
    </xf>
    <xf numFmtId="177" fontId="23" fillId="0" borderId="1" xfId="0" applyNumberFormat="1" applyFont="1" applyBorder="1" applyAlignment="1" applyProtection="1">
      <alignment vertical="center" shrinkToFit="1"/>
      <protection locked="0"/>
    </xf>
    <xf numFmtId="177" fontId="23" fillId="3" borderId="2" xfId="0" applyNumberFormat="1" applyFont="1" applyFill="1" applyBorder="1" applyAlignment="1" applyProtection="1">
      <alignment vertical="center"/>
      <protection locked="0"/>
    </xf>
    <xf numFmtId="177" fontId="23" fillId="0" borderId="2" xfId="0" applyNumberFormat="1" applyFont="1" applyFill="1" applyBorder="1" applyAlignment="1" applyProtection="1">
      <alignment vertical="center"/>
      <protection locked="0"/>
    </xf>
    <xf numFmtId="41" fontId="23" fillId="8" borderId="7" xfId="8" applyFont="1" applyFill="1" applyBorder="1" applyAlignment="1" applyProtection="1">
      <alignment vertical="center" shrinkToFit="1"/>
    </xf>
    <xf numFmtId="41" fontId="23" fillId="5" borderId="7" xfId="8" applyFont="1" applyFill="1" applyBorder="1" applyAlignment="1" applyProtection="1">
      <alignment vertical="center" shrinkToFit="1"/>
    </xf>
    <xf numFmtId="41" fontId="23" fillId="0" borderId="2" xfId="8" applyFont="1" applyFill="1" applyBorder="1" applyAlignment="1" applyProtection="1">
      <alignment vertical="center" shrinkToFit="1"/>
    </xf>
    <xf numFmtId="41" fontId="23" fillId="2" borderId="2" xfId="8" applyNumberFormat="1" applyFont="1" applyFill="1" applyBorder="1" applyAlignment="1" applyProtection="1">
      <alignment vertical="center"/>
    </xf>
    <xf numFmtId="3" fontId="10" fillId="3" borderId="1" xfId="8" applyNumberFormat="1" applyFont="1" applyFill="1" applyBorder="1" applyAlignment="1" applyProtection="1">
      <alignment horizontal="right" vertical="center"/>
      <protection locked="0"/>
    </xf>
    <xf numFmtId="3" fontId="10" fillId="0" borderId="1" xfId="8" applyNumberFormat="1" applyFont="1" applyFill="1" applyBorder="1" applyAlignment="1" applyProtection="1">
      <alignment horizontal="right" vertical="center"/>
    </xf>
    <xf numFmtId="3" fontId="10" fillId="0" borderId="1" xfId="8" applyNumberFormat="1" applyFont="1" applyFill="1" applyBorder="1" applyAlignment="1" applyProtection="1">
      <alignment horizontal="right" vertical="center"/>
      <protection locked="0"/>
    </xf>
    <xf numFmtId="3" fontId="10" fillId="2" borderId="1" xfId="8" applyNumberFormat="1" applyFont="1" applyFill="1" applyBorder="1" applyAlignment="1" applyProtection="1">
      <alignment horizontal="right" vertical="center"/>
      <protection locked="0"/>
    </xf>
    <xf numFmtId="3" fontId="10" fillId="2" borderId="1" xfId="8" applyNumberFormat="1" applyFont="1" applyFill="1" applyBorder="1" applyAlignment="1" applyProtection="1">
      <alignment horizontal="right" vertical="center"/>
    </xf>
    <xf numFmtId="3" fontId="10" fillId="0" borderId="5" xfId="8" applyNumberFormat="1" applyFont="1" applyFill="1" applyBorder="1" applyAlignment="1" applyProtection="1">
      <alignment horizontal="right" vertical="center"/>
      <protection locked="0"/>
    </xf>
    <xf numFmtId="3" fontId="10" fillId="0" borderId="5" xfId="8" applyNumberFormat="1" applyFont="1" applyFill="1" applyBorder="1" applyAlignment="1" applyProtection="1">
      <alignment horizontal="right" vertical="center"/>
    </xf>
    <xf numFmtId="3" fontId="10" fillId="7" borderId="3" xfId="8" applyNumberFormat="1" applyFont="1" applyFill="1" applyBorder="1" applyAlignment="1" applyProtection="1">
      <alignment horizontal="right" vertical="center"/>
    </xf>
    <xf numFmtId="41" fontId="23" fillId="2" borderId="1" xfId="8" applyFont="1" applyFill="1" applyBorder="1" applyAlignment="1" applyProtection="1">
      <alignment horizontal="center" vertical="center" shrinkToFit="1"/>
    </xf>
    <xf numFmtId="41" fontId="23" fillId="0" borderId="0" xfId="8" applyFont="1" applyFill="1" applyAlignment="1" applyProtection="1">
      <alignment vertical="center" shrinkToFit="1"/>
    </xf>
    <xf numFmtId="41" fontId="23" fillId="2" borderId="5" xfId="8" applyFont="1" applyFill="1" applyBorder="1" applyAlignment="1" applyProtection="1">
      <alignment horizontal="center" vertical="center" shrinkToFit="1"/>
    </xf>
    <xf numFmtId="41" fontId="23" fillId="5" borderId="7" xfId="8" applyFont="1" applyFill="1" applyBorder="1" applyAlignment="1" applyProtection="1">
      <alignment horizontal="center" vertical="center" shrinkToFit="1"/>
    </xf>
    <xf numFmtId="41" fontId="23" fillId="5" borderId="7" xfId="8" applyFont="1" applyFill="1" applyBorder="1" applyAlignment="1" applyProtection="1">
      <alignment horizontal="right" vertical="center" shrinkToFit="1"/>
    </xf>
    <xf numFmtId="41" fontId="23" fillId="2" borderId="2" xfId="8" applyFont="1" applyFill="1" applyBorder="1" applyAlignment="1" applyProtection="1">
      <alignment horizontal="center" vertical="center" shrinkToFit="1"/>
    </xf>
    <xf numFmtId="41" fontId="23" fillId="2" borderId="2" xfId="8" applyFont="1" applyFill="1" applyBorder="1" applyAlignment="1" applyProtection="1">
      <alignment vertical="center" shrinkToFit="1"/>
    </xf>
    <xf numFmtId="41" fontId="23" fillId="0" borderId="2" xfId="8" applyFont="1" applyBorder="1" applyAlignment="1" applyProtection="1">
      <alignment vertical="center" shrinkToFit="1"/>
      <protection locked="0"/>
    </xf>
    <xf numFmtId="177" fontId="23" fillId="0" borderId="2" xfId="8" applyNumberFormat="1" applyFont="1" applyBorder="1" applyAlignment="1" applyProtection="1">
      <alignment vertical="center" shrinkToFit="1"/>
      <protection locked="0"/>
    </xf>
    <xf numFmtId="41" fontId="23" fillId="0" borderId="1" xfId="8" applyFont="1" applyBorder="1" applyAlignment="1" applyProtection="1">
      <alignment vertical="center" shrinkToFit="1"/>
      <protection locked="0"/>
    </xf>
    <xf numFmtId="177" fontId="23" fillId="0" borderId="1" xfId="8" applyNumberFormat="1" applyFont="1" applyBorder="1" applyAlignment="1" applyProtection="1">
      <alignment vertical="center" shrinkToFit="1"/>
      <protection locked="0"/>
    </xf>
    <xf numFmtId="41" fontId="23" fillId="0" borderId="5" xfId="8" applyFont="1" applyBorder="1" applyAlignment="1" applyProtection="1">
      <alignment vertical="center" shrinkToFit="1"/>
      <protection locked="0"/>
    </xf>
    <xf numFmtId="177" fontId="23" fillId="0" borderId="5" xfId="8" applyNumberFormat="1" applyFont="1" applyBorder="1" applyAlignment="1" applyProtection="1">
      <alignment vertical="center" shrinkToFit="1"/>
      <protection locked="0"/>
    </xf>
    <xf numFmtId="177" fontId="23" fillId="2" borderId="2" xfId="8" applyNumberFormat="1" applyFont="1" applyFill="1" applyBorder="1" applyAlignment="1" applyProtection="1">
      <alignment vertical="center" shrinkToFit="1"/>
    </xf>
    <xf numFmtId="177" fontId="23" fillId="2" borderId="1" xfId="8" applyNumberFormat="1" applyFont="1" applyFill="1" applyBorder="1" applyAlignment="1" applyProtection="1">
      <alignment vertical="center" shrinkToFit="1"/>
    </xf>
    <xf numFmtId="3" fontId="13" fillId="9" borderId="10" xfId="0" applyNumberFormat="1" applyFont="1" applyFill="1" applyBorder="1" applyAlignment="1" applyProtection="1">
      <alignment horizontal="center" vertical="center"/>
    </xf>
    <xf numFmtId="3" fontId="13" fillId="9" borderId="11" xfId="0" applyNumberFormat="1" applyFont="1" applyFill="1" applyBorder="1" applyAlignment="1" applyProtection="1">
      <alignment horizontal="center" vertical="center"/>
    </xf>
    <xf numFmtId="3" fontId="16" fillId="8" borderId="0" xfId="0" applyNumberFormat="1" applyFont="1" applyFill="1" applyAlignment="1" applyProtection="1">
      <alignment horizontal="center" vertical="center"/>
      <protection locked="0"/>
    </xf>
    <xf numFmtId="3" fontId="13" fillId="2" borderId="16" xfId="0" applyNumberFormat="1" applyFont="1" applyFill="1" applyBorder="1" applyAlignment="1" applyProtection="1">
      <alignment horizontal="center" vertical="center"/>
    </xf>
    <xf numFmtId="3" fontId="13" fillId="2" borderId="15" xfId="0" applyNumberFormat="1" applyFont="1" applyFill="1" applyBorder="1" applyAlignment="1" applyProtection="1">
      <alignment horizontal="center" vertical="center"/>
    </xf>
    <xf numFmtId="3" fontId="13" fillId="2" borderId="8" xfId="0" applyNumberFormat="1" applyFont="1" applyFill="1" applyBorder="1" applyAlignment="1" applyProtection="1">
      <alignment horizontal="center" vertical="center"/>
    </xf>
    <xf numFmtId="3" fontId="26" fillId="2" borderId="16" xfId="0" applyNumberFormat="1" applyFont="1" applyFill="1" applyBorder="1" applyAlignment="1" applyProtection="1">
      <alignment horizontal="center" vertical="center"/>
    </xf>
    <xf numFmtId="3" fontId="26" fillId="2" borderId="8" xfId="0" applyNumberFormat="1" applyFont="1" applyFill="1" applyBorder="1" applyAlignment="1" applyProtection="1">
      <alignment horizontal="center" vertical="center"/>
    </xf>
    <xf numFmtId="3" fontId="13" fillId="2" borderId="10" xfId="0" applyNumberFormat="1" applyFont="1" applyFill="1" applyBorder="1" applyAlignment="1" applyProtection="1">
      <alignment horizontal="center" vertical="center" wrapText="1"/>
    </xf>
    <xf numFmtId="3" fontId="13" fillId="2" borderId="13" xfId="0" applyNumberFormat="1" applyFont="1" applyFill="1" applyBorder="1" applyAlignment="1" applyProtection="1">
      <alignment horizontal="center" vertical="center"/>
    </xf>
    <xf numFmtId="3" fontId="13" fillId="2" borderId="2" xfId="0" applyNumberFormat="1" applyFont="1" applyFill="1" applyBorder="1" applyAlignment="1" applyProtection="1">
      <alignment horizontal="center" vertical="center"/>
    </xf>
    <xf numFmtId="3" fontId="13" fillId="9" borderId="1" xfId="0" applyNumberFormat="1" applyFont="1" applyFill="1" applyBorder="1" applyAlignment="1" applyProtection="1">
      <alignment horizontal="center" vertical="center"/>
    </xf>
    <xf numFmtId="3" fontId="26" fillId="2" borderId="10" xfId="0" applyNumberFormat="1" applyFont="1" applyFill="1" applyBorder="1" applyAlignment="1" applyProtection="1">
      <alignment horizontal="center" vertical="center"/>
    </xf>
    <xf numFmtId="3" fontId="26" fillId="2" borderId="11" xfId="0" applyNumberFormat="1" applyFont="1" applyFill="1" applyBorder="1" applyAlignment="1" applyProtection="1">
      <alignment horizontal="center" vertical="center"/>
    </xf>
    <xf numFmtId="3" fontId="13" fillId="7" borderId="17" xfId="0" applyNumberFormat="1" applyFont="1" applyFill="1" applyBorder="1" applyAlignment="1" applyProtection="1">
      <alignment horizontal="center" vertical="center"/>
    </xf>
    <xf numFmtId="3" fontId="13" fillId="7" borderId="18" xfId="0" applyNumberFormat="1" applyFont="1" applyFill="1" applyBorder="1" applyAlignment="1" applyProtection="1">
      <alignment horizontal="center" vertical="center"/>
    </xf>
    <xf numFmtId="3" fontId="11" fillId="0" borderId="0" xfId="0" applyNumberFormat="1" applyFont="1" applyAlignment="1" applyProtection="1">
      <alignment horizontal="left" vertical="center"/>
    </xf>
    <xf numFmtId="3" fontId="13" fillId="5" borderId="19" xfId="0" applyNumberFormat="1" applyFont="1" applyFill="1" applyBorder="1" applyAlignment="1" applyProtection="1">
      <alignment horizontal="center" vertical="center" wrapText="1"/>
    </xf>
    <xf numFmtId="3" fontId="13" fillId="5" borderId="1" xfId="0" applyNumberFormat="1" applyFont="1" applyFill="1" applyBorder="1" applyAlignment="1" applyProtection="1">
      <alignment horizontal="center" vertical="center"/>
    </xf>
    <xf numFmtId="3" fontId="13" fillId="5" borderId="4" xfId="0" applyNumberFormat="1" applyFont="1" applyFill="1" applyBorder="1" applyAlignment="1" applyProtection="1">
      <alignment horizontal="center" vertical="center"/>
    </xf>
    <xf numFmtId="3" fontId="13" fillId="9" borderId="9" xfId="0" applyNumberFormat="1" applyFont="1" applyFill="1" applyBorder="1" applyAlignment="1" applyProtection="1">
      <alignment horizontal="center" vertical="center"/>
    </xf>
    <xf numFmtId="3" fontId="13" fillId="9" borderId="20" xfId="0" applyNumberFormat="1" applyFont="1" applyFill="1" applyBorder="1" applyAlignment="1" applyProtection="1">
      <alignment horizontal="center" vertical="center"/>
    </xf>
    <xf numFmtId="3" fontId="13" fillId="9" borderId="21" xfId="0" applyNumberFormat="1" applyFont="1" applyFill="1" applyBorder="1" applyAlignment="1" applyProtection="1">
      <alignment horizontal="center" vertical="center"/>
    </xf>
    <xf numFmtId="3" fontId="13" fillId="9" borderId="22" xfId="0" applyNumberFormat="1" applyFont="1" applyFill="1" applyBorder="1" applyAlignment="1" applyProtection="1">
      <alignment horizontal="center" vertical="center"/>
    </xf>
    <xf numFmtId="3" fontId="13" fillId="5" borderId="17" xfId="0" applyNumberFormat="1" applyFont="1" applyFill="1" applyBorder="1" applyAlignment="1" applyProtection="1">
      <alignment horizontal="center" vertical="center"/>
    </xf>
    <xf numFmtId="3" fontId="13" fillId="5" borderId="18" xfId="0" applyNumberFormat="1" applyFont="1" applyFill="1" applyBorder="1" applyAlignment="1" applyProtection="1">
      <alignment horizontal="center" vertical="center"/>
    </xf>
    <xf numFmtId="3" fontId="13" fillId="5" borderId="16" xfId="0" applyNumberFormat="1" applyFont="1" applyFill="1" applyBorder="1" applyAlignment="1" applyProtection="1">
      <alignment horizontal="center" vertical="center"/>
    </xf>
    <xf numFmtId="3" fontId="13" fillId="5" borderId="15" xfId="0" applyNumberFormat="1" applyFont="1" applyFill="1" applyBorder="1" applyAlignment="1" applyProtection="1">
      <alignment horizontal="center" vertical="center"/>
    </xf>
    <xf numFmtId="3" fontId="13" fillId="5" borderId="8" xfId="0" applyNumberFormat="1" applyFont="1" applyFill="1" applyBorder="1" applyAlignment="1" applyProtection="1">
      <alignment horizontal="center" vertical="center"/>
    </xf>
    <xf numFmtId="3" fontId="13" fillId="5" borderId="23" xfId="0" applyNumberFormat="1" applyFont="1" applyFill="1" applyBorder="1" applyAlignment="1" applyProtection="1">
      <alignment horizontal="center" vertical="center"/>
    </xf>
    <xf numFmtId="3" fontId="13" fillId="5" borderId="24" xfId="0" applyNumberFormat="1" applyFont="1" applyFill="1" applyBorder="1" applyAlignment="1" applyProtection="1">
      <alignment horizontal="center" vertical="center"/>
    </xf>
    <xf numFmtId="3" fontId="13" fillId="5" borderId="25" xfId="0" applyNumberFormat="1" applyFont="1" applyFill="1" applyBorder="1" applyAlignment="1" applyProtection="1">
      <alignment horizontal="center" vertical="center"/>
    </xf>
    <xf numFmtId="3" fontId="11" fillId="0" borderId="0" xfId="0" applyNumberFormat="1" applyFont="1" applyAlignment="1" applyProtection="1">
      <alignment vertical="center"/>
      <protection locked="0"/>
    </xf>
    <xf numFmtId="3" fontId="13" fillId="9" borderId="4" xfId="0" applyNumberFormat="1" applyFont="1" applyFill="1" applyBorder="1" applyAlignment="1" applyProtection="1">
      <alignment horizontal="center" vertical="center"/>
    </xf>
    <xf numFmtId="3" fontId="25" fillId="7" borderId="12" xfId="0" applyNumberFormat="1" applyFont="1" applyFill="1" applyBorder="1" applyAlignment="1" applyProtection="1">
      <alignment horizontal="center" vertical="center" wrapText="1"/>
    </xf>
    <xf numFmtId="3" fontId="25" fillId="7" borderId="13" xfId="0" applyNumberFormat="1" applyFont="1" applyFill="1" applyBorder="1" applyAlignment="1" applyProtection="1">
      <alignment horizontal="center" vertical="center" wrapText="1"/>
    </xf>
    <xf numFmtId="3" fontId="25" fillId="7" borderId="2" xfId="0" applyNumberFormat="1" applyFont="1" applyFill="1" applyBorder="1" applyAlignment="1" applyProtection="1">
      <alignment horizontal="center" vertical="center" wrapText="1"/>
    </xf>
    <xf numFmtId="3" fontId="13" fillId="2" borderId="13" xfId="0" applyNumberFormat="1" applyFont="1" applyFill="1" applyBorder="1" applyAlignment="1" applyProtection="1">
      <alignment horizontal="center" vertical="center" wrapText="1"/>
    </xf>
    <xf numFmtId="3" fontId="25" fillId="6" borderId="14" xfId="0" applyNumberFormat="1" applyFont="1" applyFill="1" applyBorder="1" applyAlignment="1" applyProtection="1">
      <alignment horizontal="center" vertical="center" wrapText="1"/>
    </xf>
    <xf numFmtId="3" fontId="25" fillId="6" borderId="13" xfId="0" applyNumberFormat="1" applyFont="1" applyFill="1" applyBorder="1" applyAlignment="1" applyProtection="1">
      <alignment horizontal="center" vertical="center" wrapText="1"/>
    </xf>
    <xf numFmtId="3" fontId="13" fillId="6" borderId="17" xfId="0" applyNumberFormat="1" applyFont="1" applyFill="1" applyBorder="1" applyAlignment="1" applyProtection="1">
      <alignment horizontal="center" vertical="center"/>
    </xf>
    <xf numFmtId="3" fontId="13" fillId="6" borderId="18" xfId="0" applyNumberFormat="1" applyFont="1" applyFill="1" applyBorder="1" applyAlignment="1" applyProtection="1">
      <alignment horizontal="center" vertical="center"/>
    </xf>
    <xf numFmtId="177" fontId="21" fillId="0" borderId="0" xfId="0" applyNumberFormat="1" applyFont="1" applyFill="1" applyAlignment="1" applyProtection="1">
      <alignment horizontal="left" vertical="top"/>
    </xf>
    <xf numFmtId="177" fontId="23" fillId="2" borderId="1" xfId="0" applyNumberFormat="1" applyFont="1" applyFill="1" applyBorder="1" applyAlignment="1" applyProtection="1">
      <alignment horizontal="center" vertical="center"/>
    </xf>
    <xf numFmtId="177" fontId="23" fillId="2" borderId="5" xfId="0" applyNumberFormat="1" applyFont="1" applyFill="1" applyBorder="1" applyAlignment="1" applyProtection="1">
      <alignment horizontal="center" vertical="center"/>
    </xf>
    <xf numFmtId="177" fontId="21" fillId="0" borderId="0" xfId="0" applyNumberFormat="1" applyFont="1" applyAlignment="1" applyProtection="1">
      <alignment horizontal="left" vertical="top"/>
    </xf>
    <xf numFmtId="177" fontId="23" fillId="2" borderId="26" xfId="0" applyNumberFormat="1" applyFont="1" applyFill="1" applyBorder="1" applyAlignment="1" applyProtection="1">
      <alignment horizontal="center" vertical="center"/>
    </xf>
    <xf numFmtId="177" fontId="23" fillId="2" borderId="16" xfId="0" applyNumberFormat="1" applyFont="1" applyFill="1" applyBorder="1" applyAlignment="1" applyProtection="1">
      <alignment horizontal="center" vertical="center"/>
    </xf>
    <xf numFmtId="177" fontId="23" fillId="2" borderId="8" xfId="0" applyNumberFormat="1" applyFont="1" applyFill="1" applyBorder="1" applyAlignment="1" applyProtection="1">
      <alignment horizontal="center" vertical="center"/>
    </xf>
    <xf numFmtId="177" fontId="21" fillId="3" borderId="0" xfId="0" applyNumberFormat="1" applyFont="1" applyFill="1" applyAlignment="1" applyProtection="1">
      <alignment horizontal="left" vertical="top"/>
    </xf>
    <xf numFmtId="41" fontId="23" fillId="2" borderId="5" xfId="8" applyFont="1" applyFill="1" applyBorder="1" applyAlignment="1" applyProtection="1">
      <alignment horizontal="center" vertical="center" wrapText="1" shrinkToFit="1"/>
    </xf>
    <xf numFmtId="41" fontId="23" fillId="2" borderId="13" xfId="8" applyFont="1" applyFill="1" applyBorder="1" applyAlignment="1" applyProtection="1">
      <alignment horizontal="center" vertical="center" shrinkToFit="1"/>
    </xf>
    <xf numFmtId="41" fontId="23" fillId="2" borderId="2" xfId="8" applyFont="1" applyFill="1" applyBorder="1" applyAlignment="1" applyProtection="1">
      <alignment horizontal="center" vertical="center" shrinkToFit="1"/>
    </xf>
    <xf numFmtId="41" fontId="23" fillId="2" borderId="1" xfId="8" applyFont="1" applyFill="1" applyBorder="1" applyAlignment="1" applyProtection="1">
      <alignment horizontal="center" vertical="center" shrinkToFit="1"/>
    </xf>
    <xf numFmtId="41" fontId="23" fillId="2" borderId="5" xfId="8" applyFont="1" applyFill="1" applyBorder="1" applyAlignment="1" applyProtection="1">
      <alignment horizontal="center" vertical="center" shrinkToFit="1"/>
    </xf>
    <xf numFmtId="41" fontId="23" fillId="8" borderId="27" xfId="8" applyFont="1" applyFill="1" applyBorder="1" applyAlignment="1" applyProtection="1">
      <alignment horizontal="center" vertical="center" shrinkToFit="1"/>
    </xf>
    <xf numFmtId="41" fontId="23" fillId="8" borderId="28" xfId="8" applyFont="1" applyFill="1" applyBorder="1" applyAlignment="1" applyProtection="1">
      <alignment horizontal="center" vertical="center" shrinkToFit="1"/>
    </xf>
    <xf numFmtId="41" fontId="23" fillId="2" borderId="29" xfId="8" applyFont="1" applyFill="1" applyBorder="1" applyAlignment="1" applyProtection="1">
      <alignment horizontal="center" vertical="center" wrapText="1" shrinkToFit="1"/>
    </xf>
  </cellXfs>
  <cellStyles count="11">
    <cellStyle name="뷭?_BOOKSHIP" xfId="6"/>
    <cellStyle name="쉼표 [0]" xfId="7" builtinId="6"/>
    <cellStyle name="쉼표 [0] 2" xfId="8"/>
    <cellStyle name="콤마 [0]_1202" xfId="9"/>
    <cellStyle name="콤마_1202" xfId="10"/>
    <cellStyle name="표준" xfId="0" builtinId="0"/>
    <cellStyle name="Comma [0]_ SG&amp;A Bridge " xfId="1"/>
    <cellStyle name="Comma_ SG&amp;A Bridge " xfId="2"/>
    <cellStyle name="Currency [0]_ SG&amp;A Bridge " xfId="3"/>
    <cellStyle name="Currency_ SG&amp;A Bridge " xfId="4"/>
    <cellStyle name="Normal_ SG&amp;A Bridge 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14&#45380;%2010&#50900;&#48372;(&#44284;&#50724;&#45225;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2014&#45380;%2010&#50900;&#48372;(&#52572;&#50864;&#54785;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------"/>
      <sheetName val="VXXXXX"/>
      <sheetName val="징수실적"/>
      <sheetName val="1-3-1"/>
      <sheetName val="1-3-2"/>
      <sheetName val="1-3-3"/>
      <sheetName val="1-1채권확보"/>
      <sheetName val="2-3-1"/>
      <sheetName val="2-3-2"/>
      <sheetName val="2-3-3"/>
      <sheetName val="3-3-1"/>
      <sheetName val="3-3-2"/>
      <sheetName val="3-3-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7">
          <cell r="D7">
            <v>14</v>
          </cell>
          <cell r="E7">
            <v>18301</v>
          </cell>
          <cell r="F7">
            <v>92</v>
          </cell>
          <cell r="G7">
            <v>136990</v>
          </cell>
          <cell r="H7">
            <v>33</v>
          </cell>
          <cell r="I7">
            <v>56296</v>
          </cell>
          <cell r="L7">
            <v>5</v>
          </cell>
          <cell r="M7">
            <v>2478</v>
          </cell>
          <cell r="N7">
            <v>1</v>
          </cell>
          <cell r="O7">
            <v>2800</v>
          </cell>
        </row>
        <row r="8">
          <cell r="D8">
            <v>28</v>
          </cell>
          <cell r="E8">
            <v>2336</v>
          </cell>
          <cell r="F8">
            <v>4209</v>
          </cell>
          <cell r="G8">
            <v>81225</v>
          </cell>
          <cell r="H8">
            <v>70</v>
          </cell>
          <cell r="I8">
            <v>7136</v>
          </cell>
          <cell r="L8">
            <v>2</v>
          </cell>
          <cell r="M8">
            <v>15</v>
          </cell>
          <cell r="N8">
            <v>1</v>
          </cell>
          <cell r="O8">
            <v>18</v>
          </cell>
        </row>
        <row r="9">
          <cell r="F9">
            <v>8</v>
          </cell>
          <cell r="G9">
            <v>40</v>
          </cell>
          <cell r="H9">
            <v>7</v>
          </cell>
          <cell r="I9">
            <v>166</v>
          </cell>
          <cell r="N9">
            <v>971</v>
          </cell>
          <cell r="O9">
            <v>24791</v>
          </cell>
        </row>
        <row r="11">
          <cell r="F11">
            <v>1</v>
          </cell>
          <cell r="G11">
            <v>67</v>
          </cell>
          <cell r="H11">
            <v>7</v>
          </cell>
          <cell r="I11">
            <v>321</v>
          </cell>
        </row>
        <row r="15">
          <cell r="D15">
            <v>61</v>
          </cell>
          <cell r="E15">
            <v>2639</v>
          </cell>
          <cell r="F15">
            <v>342</v>
          </cell>
          <cell r="G15">
            <v>19609</v>
          </cell>
          <cell r="H15">
            <v>131</v>
          </cell>
          <cell r="I15">
            <v>11230</v>
          </cell>
          <cell r="L15">
            <v>4</v>
          </cell>
          <cell r="M15">
            <v>220</v>
          </cell>
          <cell r="N15">
            <v>1502</v>
          </cell>
          <cell r="O15">
            <v>25369</v>
          </cell>
        </row>
        <row r="17">
          <cell r="D17">
            <v>9</v>
          </cell>
          <cell r="E17">
            <v>99</v>
          </cell>
          <cell r="F17">
            <v>8</v>
          </cell>
          <cell r="G17">
            <v>1412</v>
          </cell>
          <cell r="H17">
            <v>6</v>
          </cell>
          <cell r="I17">
            <v>458</v>
          </cell>
        </row>
        <row r="18">
          <cell r="D18">
            <v>8</v>
          </cell>
          <cell r="E18">
            <v>81</v>
          </cell>
          <cell r="F18">
            <v>11</v>
          </cell>
          <cell r="G18">
            <v>2537</v>
          </cell>
          <cell r="H18">
            <v>29</v>
          </cell>
          <cell r="I18">
            <v>26739</v>
          </cell>
          <cell r="N18">
            <v>1</v>
          </cell>
          <cell r="O18">
            <v>6069</v>
          </cell>
        </row>
        <row r="19">
          <cell r="D19">
            <v>15</v>
          </cell>
          <cell r="E19">
            <v>1675</v>
          </cell>
          <cell r="F19">
            <v>261</v>
          </cell>
          <cell r="G19">
            <v>29394</v>
          </cell>
          <cell r="N19">
            <v>2783</v>
          </cell>
          <cell r="O19">
            <v>101946</v>
          </cell>
        </row>
        <row r="21">
          <cell r="D21">
            <v>30</v>
          </cell>
          <cell r="E21">
            <v>15435</v>
          </cell>
          <cell r="F21">
            <v>103</v>
          </cell>
          <cell r="G21">
            <v>51965</v>
          </cell>
          <cell r="H21">
            <v>7</v>
          </cell>
          <cell r="I21">
            <v>1502</v>
          </cell>
          <cell r="N21">
            <v>4379</v>
          </cell>
          <cell r="O21">
            <v>439417</v>
          </cell>
        </row>
      </sheetData>
      <sheetData sheetId="12">
        <row r="7">
          <cell r="F7">
            <v>21</v>
          </cell>
          <cell r="G7">
            <v>31946</v>
          </cell>
          <cell r="H7">
            <v>8</v>
          </cell>
          <cell r="I7">
            <v>7706</v>
          </cell>
          <cell r="J7">
            <v>36</v>
          </cell>
          <cell r="K7">
            <v>63642</v>
          </cell>
        </row>
        <row r="8">
          <cell r="D8">
            <v>1</v>
          </cell>
          <cell r="E8">
            <v>6</v>
          </cell>
          <cell r="F8">
            <v>1</v>
          </cell>
          <cell r="G8">
            <v>79</v>
          </cell>
          <cell r="H8">
            <v>5</v>
          </cell>
          <cell r="I8">
            <v>384</v>
          </cell>
        </row>
        <row r="11">
          <cell r="F11">
            <v>3</v>
          </cell>
          <cell r="G11">
            <v>762</v>
          </cell>
        </row>
        <row r="15">
          <cell r="D15">
            <v>6</v>
          </cell>
          <cell r="E15">
            <v>26</v>
          </cell>
          <cell r="F15">
            <v>55</v>
          </cell>
          <cell r="G15">
            <v>2188</v>
          </cell>
          <cell r="H15">
            <v>56</v>
          </cell>
          <cell r="I15">
            <v>331</v>
          </cell>
          <cell r="J15">
            <v>36</v>
          </cell>
          <cell r="K15">
            <v>6364</v>
          </cell>
          <cell r="N15">
            <v>276</v>
          </cell>
          <cell r="O15">
            <v>3209</v>
          </cell>
        </row>
        <row r="17">
          <cell r="F17">
            <v>4</v>
          </cell>
          <cell r="G17">
            <v>3418</v>
          </cell>
          <cell r="H17">
            <v>7</v>
          </cell>
          <cell r="I17">
            <v>610</v>
          </cell>
          <cell r="N17">
            <v>23</v>
          </cell>
          <cell r="O17">
            <v>106109</v>
          </cell>
        </row>
        <row r="18">
          <cell r="D18">
            <v>4</v>
          </cell>
          <cell r="E18">
            <v>30</v>
          </cell>
          <cell r="F18">
            <v>20</v>
          </cell>
          <cell r="G18">
            <v>2282</v>
          </cell>
          <cell r="H18">
            <v>44</v>
          </cell>
          <cell r="I18">
            <v>1124</v>
          </cell>
        </row>
        <row r="19">
          <cell r="D19">
            <v>1</v>
          </cell>
          <cell r="E19">
            <v>63</v>
          </cell>
          <cell r="F19">
            <v>22</v>
          </cell>
          <cell r="G19">
            <v>1760</v>
          </cell>
          <cell r="N19">
            <v>275</v>
          </cell>
          <cell r="O19">
            <v>10888</v>
          </cell>
        </row>
        <row r="20">
          <cell r="F20">
            <v>2</v>
          </cell>
          <cell r="G20">
            <v>5</v>
          </cell>
        </row>
        <row r="21">
          <cell r="D21">
            <v>1</v>
          </cell>
          <cell r="E21">
            <v>154</v>
          </cell>
          <cell r="F21">
            <v>65</v>
          </cell>
          <cell r="G21">
            <v>51872</v>
          </cell>
          <cell r="H21">
            <v>2</v>
          </cell>
          <cell r="I21">
            <v>217</v>
          </cell>
          <cell r="L21">
            <v>1</v>
          </cell>
          <cell r="M21">
            <v>17</v>
          </cell>
          <cell r="N21">
            <v>721</v>
          </cell>
          <cell r="O21">
            <v>2294103</v>
          </cell>
        </row>
        <row r="26">
          <cell r="F26">
            <v>2</v>
          </cell>
          <cell r="G26">
            <v>6</v>
          </cell>
          <cell r="H26">
            <v>2</v>
          </cell>
          <cell r="I26">
            <v>51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------"/>
      <sheetName val="VXXXXX"/>
      <sheetName val="징수실적"/>
      <sheetName val="1-3-1"/>
      <sheetName val="1-3-2"/>
      <sheetName val="1-3-3"/>
      <sheetName val="1-1채권확보"/>
      <sheetName val="2-3-1"/>
      <sheetName val="2-3-2"/>
      <sheetName val="2-3-3"/>
      <sheetName val="3-3-1"/>
      <sheetName val="3-3-2"/>
      <sheetName val="3-3-3"/>
    </sheetNames>
    <sheetDataSet>
      <sheetData sheetId="0"/>
      <sheetData sheetId="1"/>
      <sheetData sheetId="2"/>
      <sheetData sheetId="3"/>
      <sheetData sheetId="4">
        <row r="7">
          <cell r="D7">
            <v>1</v>
          </cell>
          <cell r="E7">
            <v>17326</v>
          </cell>
          <cell r="F7">
            <v>68</v>
          </cell>
          <cell r="G7">
            <v>643971</v>
          </cell>
          <cell r="J7">
            <v>104</v>
          </cell>
          <cell r="K7">
            <v>298016</v>
          </cell>
          <cell r="L7">
            <v>19</v>
          </cell>
          <cell r="M7">
            <v>9313</v>
          </cell>
        </row>
        <row r="8">
          <cell r="F8">
            <v>284</v>
          </cell>
          <cell r="G8">
            <v>9139</v>
          </cell>
          <cell r="J8">
            <v>1704</v>
          </cell>
          <cell r="K8">
            <v>26188</v>
          </cell>
          <cell r="L8">
            <v>11</v>
          </cell>
          <cell r="M8">
            <v>188</v>
          </cell>
          <cell r="N8">
            <v>20</v>
          </cell>
          <cell r="O8">
            <v>359</v>
          </cell>
        </row>
        <row r="9">
          <cell r="F9">
            <v>1338</v>
          </cell>
          <cell r="G9">
            <v>125553</v>
          </cell>
          <cell r="J9">
            <v>2086</v>
          </cell>
          <cell r="K9">
            <v>47349</v>
          </cell>
          <cell r="L9">
            <v>63</v>
          </cell>
          <cell r="M9">
            <v>1684</v>
          </cell>
          <cell r="N9">
            <v>433</v>
          </cell>
          <cell r="O9">
            <v>7521</v>
          </cell>
        </row>
        <row r="11">
          <cell r="D11">
            <v>0</v>
          </cell>
          <cell r="E11">
            <v>0</v>
          </cell>
          <cell r="J11">
            <v>1</v>
          </cell>
          <cell r="K11">
            <v>145</v>
          </cell>
          <cell r="L11">
            <v>0</v>
          </cell>
          <cell r="M11">
            <v>0</v>
          </cell>
        </row>
        <row r="15">
          <cell r="D15">
            <v>0</v>
          </cell>
          <cell r="E15">
            <v>0</v>
          </cell>
          <cell r="F15">
            <v>3081</v>
          </cell>
          <cell r="G15">
            <v>150151</v>
          </cell>
          <cell r="J15">
            <v>42217</v>
          </cell>
          <cell r="K15">
            <v>307466</v>
          </cell>
          <cell r="L15">
            <v>2266</v>
          </cell>
          <cell r="M15">
            <v>19874</v>
          </cell>
          <cell r="N15">
            <v>4305</v>
          </cell>
          <cell r="O15">
            <v>45500</v>
          </cell>
        </row>
        <row r="17">
          <cell r="F17">
            <v>254</v>
          </cell>
          <cell r="G17">
            <v>13942</v>
          </cell>
          <cell r="J17">
            <v>25786</v>
          </cell>
          <cell r="K17">
            <v>226828</v>
          </cell>
          <cell r="L17">
            <v>1665</v>
          </cell>
          <cell r="M17">
            <v>10790</v>
          </cell>
          <cell r="N17">
            <v>2542</v>
          </cell>
          <cell r="O17">
            <v>20221</v>
          </cell>
        </row>
        <row r="18">
          <cell r="F18">
            <v>1627</v>
          </cell>
          <cell r="G18">
            <v>673167</v>
          </cell>
          <cell r="J18">
            <v>11708</v>
          </cell>
          <cell r="K18">
            <v>598242</v>
          </cell>
          <cell r="N18">
            <v>594</v>
          </cell>
          <cell r="O18">
            <v>18183</v>
          </cell>
        </row>
        <row r="19">
          <cell r="F19">
            <v>720</v>
          </cell>
          <cell r="G19">
            <v>83309</v>
          </cell>
          <cell r="J19">
            <v>7924</v>
          </cell>
          <cell r="K19">
            <v>715537</v>
          </cell>
          <cell r="L19">
            <v>454</v>
          </cell>
          <cell r="M19">
            <v>37952</v>
          </cell>
          <cell r="N19">
            <v>978</v>
          </cell>
          <cell r="O19">
            <v>88864</v>
          </cell>
        </row>
        <row r="21">
          <cell r="F21">
            <v>95</v>
          </cell>
          <cell r="G21">
            <v>212236</v>
          </cell>
          <cell r="J21">
            <v>1252</v>
          </cell>
          <cell r="K21">
            <v>582314</v>
          </cell>
          <cell r="L21">
            <v>22</v>
          </cell>
          <cell r="M21">
            <v>228233</v>
          </cell>
          <cell r="N21">
            <v>38</v>
          </cell>
          <cell r="O21">
            <v>43727</v>
          </cell>
        </row>
        <row r="26">
          <cell r="F26">
            <v>2</v>
          </cell>
          <cell r="G26">
            <v>8</v>
          </cell>
        </row>
      </sheetData>
      <sheetData sheetId="5">
        <row r="7">
          <cell r="F7">
            <v>189</v>
          </cell>
          <cell r="G7">
            <v>732232</v>
          </cell>
          <cell r="J7">
            <v>295</v>
          </cell>
          <cell r="K7">
            <v>174603</v>
          </cell>
          <cell r="L7">
            <v>59</v>
          </cell>
          <cell r="M7">
            <v>56593</v>
          </cell>
          <cell r="N7">
            <v>49</v>
          </cell>
          <cell r="O7">
            <v>36230</v>
          </cell>
        </row>
        <row r="8">
          <cell r="F8">
            <v>299</v>
          </cell>
          <cell r="G8">
            <v>5594</v>
          </cell>
          <cell r="J8">
            <v>981</v>
          </cell>
          <cell r="K8">
            <v>10347</v>
          </cell>
          <cell r="L8">
            <v>25</v>
          </cell>
          <cell r="M8">
            <v>289</v>
          </cell>
          <cell r="N8">
            <v>35</v>
          </cell>
          <cell r="O8">
            <v>390</v>
          </cell>
        </row>
        <row r="9">
          <cell r="F9">
            <v>483</v>
          </cell>
          <cell r="G9">
            <v>105367</v>
          </cell>
          <cell r="J9">
            <v>960</v>
          </cell>
          <cell r="K9">
            <v>32431</v>
          </cell>
          <cell r="N9">
            <v>189</v>
          </cell>
          <cell r="O9">
            <v>5200</v>
          </cell>
        </row>
        <row r="11">
          <cell r="F11">
            <v>19</v>
          </cell>
          <cell r="G11">
            <v>49031</v>
          </cell>
          <cell r="J11">
            <v>78</v>
          </cell>
          <cell r="K11">
            <v>9963</v>
          </cell>
          <cell r="L11">
            <v>11</v>
          </cell>
          <cell r="M11">
            <v>5455</v>
          </cell>
          <cell r="N11">
            <v>5</v>
          </cell>
          <cell r="O11">
            <v>1027</v>
          </cell>
        </row>
        <row r="12">
          <cell r="F12">
            <v>202</v>
          </cell>
          <cell r="G12">
            <v>3120</v>
          </cell>
          <cell r="J12">
            <v>782</v>
          </cell>
          <cell r="K12">
            <v>8709</v>
          </cell>
          <cell r="L12">
            <v>101</v>
          </cell>
          <cell r="M12">
            <v>1019</v>
          </cell>
          <cell r="N12">
            <v>85</v>
          </cell>
          <cell r="O12">
            <v>914</v>
          </cell>
        </row>
        <row r="13">
          <cell r="D13">
            <v>5</v>
          </cell>
          <cell r="E13">
            <v>39435</v>
          </cell>
          <cell r="F13">
            <v>220</v>
          </cell>
          <cell r="G13">
            <v>3046</v>
          </cell>
          <cell r="J13">
            <v>527</v>
          </cell>
          <cell r="K13">
            <v>2645</v>
          </cell>
          <cell r="L13">
            <v>110</v>
          </cell>
          <cell r="M13">
            <v>457</v>
          </cell>
          <cell r="N13">
            <v>102</v>
          </cell>
          <cell r="O13">
            <v>294</v>
          </cell>
        </row>
        <row r="14">
          <cell r="F14">
            <v>22</v>
          </cell>
          <cell r="G14">
            <v>196</v>
          </cell>
          <cell r="J14">
            <v>9</v>
          </cell>
          <cell r="K14">
            <v>108</v>
          </cell>
          <cell r="N14">
            <v>7</v>
          </cell>
          <cell r="O14">
            <v>37</v>
          </cell>
        </row>
        <row r="15">
          <cell r="D15">
            <v>8</v>
          </cell>
          <cell r="E15">
            <v>62040</v>
          </cell>
          <cell r="F15">
            <v>10021</v>
          </cell>
          <cell r="G15">
            <v>351181</v>
          </cell>
          <cell r="J15">
            <v>40382</v>
          </cell>
          <cell r="K15">
            <v>323275</v>
          </cell>
          <cell r="L15">
            <v>7592</v>
          </cell>
          <cell r="M15">
            <v>28419</v>
          </cell>
          <cell r="N15">
            <v>6324</v>
          </cell>
          <cell r="O15">
            <v>67685</v>
          </cell>
        </row>
        <row r="17">
          <cell r="D17">
            <v>2</v>
          </cell>
          <cell r="E17">
            <v>5805</v>
          </cell>
          <cell r="F17">
            <v>3263</v>
          </cell>
          <cell r="G17">
            <v>341146</v>
          </cell>
          <cell r="J17">
            <v>21977</v>
          </cell>
          <cell r="K17">
            <v>263621</v>
          </cell>
          <cell r="L17">
            <v>3554</v>
          </cell>
          <cell r="M17">
            <v>38525</v>
          </cell>
          <cell r="N17">
            <v>2042</v>
          </cell>
          <cell r="O17">
            <v>84477</v>
          </cell>
        </row>
        <row r="18">
          <cell r="D18">
            <v>9</v>
          </cell>
          <cell r="E18">
            <v>337372</v>
          </cell>
          <cell r="F18">
            <v>3530</v>
          </cell>
          <cell r="G18">
            <v>572023</v>
          </cell>
          <cell r="J18">
            <v>9059</v>
          </cell>
          <cell r="K18">
            <v>358516</v>
          </cell>
          <cell r="L18">
            <v>813</v>
          </cell>
          <cell r="M18">
            <v>35731</v>
          </cell>
          <cell r="N18">
            <v>1371</v>
          </cell>
          <cell r="O18">
            <v>36336</v>
          </cell>
        </row>
        <row r="19">
          <cell r="F19">
            <v>4286</v>
          </cell>
          <cell r="G19">
            <v>734034</v>
          </cell>
          <cell r="J19">
            <v>16844</v>
          </cell>
          <cell r="K19">
            <v>1231224</v>
          </cell>
          <cell r="L19">
            <v>2367</v>
          </cell>
          <cell r="M19">
            <v>139446</v>
          </cell>
          <cell r="N19">
            <v>2807</v>
          </cell>
          <cell r="O19">
            <v>203697</v>
          </cell>
        </row>
        <row r="21">
          <cell r="D21">
            <v>16</v>
          </cell>
          <cell r="E21">
            <v>46859</v>
          </cell>
          <cell r="F21">
            <v>726</v>
          </cell>
          <cell r="G21">
            <v>639723</v>
          </cell>
          <cell r="H21">
            <v>11</v>
          </cell>
          <cell r="I21">
            <v>84727</v>
          </cell>
          <cell r="J21">
            <v>1393</v>
          </cell>
          <cell r="K21">
            <v>473458</v>
          </cell>
          <cell r="L21">
            <v>267</v>
          </cell>
          <cell r="M21">
            <v>380740</v>
          </cell>
          <cell r="N21">
            <v>44</v>
          </cell>
          <cell r="O21">
            <v>64563</v>
          </cell>
        </row>
        <row r="25">
          <cell r="F25">
            <v>307</v>
          </cell>
          <cell r="G25">
            <v>68412</v>
          </cell>
          <cell r="J25">
            <v>677</v>
          </cell>
          <cell r="K25">
            <v>3756</v>
          </cell>
          <cell r="L25">
            <v>131</v>
          </cell>
          <cell r="M25">
            <v>6440</v>
          </cell>
          <cell r="N25">
            <v>150</v>
          </cell>
          <cell r="O25">
            <v>9618</v>
          </cell>
        </row>
        <row r="26">
          <cell r="D26">
            <v>1</v>
          </cell>
          <cell r="E26">
            <v>7016</v>
          </cell>
          <cell r="F26">
            <v>765</v>
          </cell>
          <cell r="G26">
            <v>82436</v>
          </cell>
          <cell r="J26">
            <v>1069</v>
          </cell>
          <cell r="K26">
            <v>28622</v>
          </cell>
          <cell r="L26">
            <v>463</v>
          </cell>
          <cell r="M26">
            <v>5405</v>
          </cell>
          <cell r="N26">
            <v>331</v>
          </cell>
          <cell r="O26">
            <v>3021</v>
          </cell>
        </row>
        <row r="27">
          <cell r="F27">
            <v>15</v>
          </cell>
          <cell r="G27">
            <v>9849</v>
          </cell>
          <cell r="J27">
            <v>6</v>
          </cell>
          <cell r="K27">
            <v>1165</v>
          </cell>
          <cell r="L27">
            <v>2</v>
          </cell>
          <cell r="M27">
            <v>1450</v>
          </cell>
          <cell r="N27">
            <v>3</v>
          </cell>
          <cell r="O27">
            <v>1949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R27"/>
  <sheetViews>
    <sheetView showZeros="0" zoomScale="85" zoomScaleNormal="90" workbookViewId="0">
      <selection activeCell="A3" sqref="A3:A4"/>
    </sheetView>
  </sheetViews>
  <sheetFormatPr defaultRowHeight="13.5"/>
  <cols>
    <col min="1" max="1" width="11.109375" style="4" customWidth="1"/>
    <col min="2" max="2" width="9.33203125" style="4" customWidth="1"/>
    <col min="3" max="3" width="12.109375" style="4" customWidth="1"/>
    <col min="4" max="4" width="9.6640625" style="4" customWidth="1"/>
    <col min="5" max="5" width="13.5546875" style="4" customWidth="1"/>
    <col min="6" max="6" width="7.88671875" style="4" customWidth="1"/>
    <col min="7" max="7" width="11.33203125" style="4" customWidth="1"/>
    <col min="8" max="8" width="8.5546875" style="4" customWidth="1"/>
    <col min="9" max="9" width="11.6640625" style="4" customWidth="1"/>
    <col min="10" max="10" width="9.44140625" style="4" customWidth="1"/>
    <col min="11" max="11" width="11.5546875" style="4" customWidth="1"/>
    <col min="12" max="12" width="8.5546875" style="4" customWidth="1"/>
    <col min="13" max="13" width="11.33203125" style="4" customWidth="1"/>
    <col min="14" max="14" width="6.77734375" style="52" customWidth="1"/>
    <col min="15" max="15" width="9.77734375" style="52" customWidth="1"/>
    <col min="16" max="148" width="8.88671875" style="52"/>
    <col min="149" max="16384" width="8.88671875" style="4"/>
  </cols>
  <sheetData>
    <row r="1" spans="1:148" s="40" customFormat="1" ht="22.5" customHeight="1">
      <c r="A1" s="166" t="s">
        <v>136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  <c r="DC1" s="50"/>
      <c r="DD1" s="50"/>
      <c r="DE1" s="50"/>
      <c r="DF1" s="50"/>
      <c r="DG1" s="50"/>
      <c r="DH1" s="50"/>
      <c r="DI1" s="50"/>
      <c r="DJ1" s="50"/>
      <c r="DK1" s="50"/>
      <c r="DL1" s="50"/>
      <c r="DM1" s="50"/>
      <c r="DN1" s="50"/>
      <c r="DO1" s="50"/>
      <c r="DP1" s="50"/>
      <c r="DQ1" s="50"/>
      <c r="DR1" s="50"/>
      <c r="DS1" s="50"/>
      <c r="DT1" s="50"/>
      <c r="DU1" s="50"/>
      <c r="DV1" s="50"/>
      <c r="DW1" s="50"/>
      <c r="DX1" s="50"/>
      <c r="DY1" s="50"/>
      <c r="DZ1" s="50"/>
      <c r="EA1" s="50"/>
      <c r="EB1" s="50"/>
      <c r="EC1" s="50"/>
      <c r="ED1" s="50"/>
      <c r="EE1" s="50"/>
      <c r="EF1" s="50"/>
      <c r="EG1" s="50"/>
      <c r="EH1" s="50"/>
      <c r="EI1" s="50"/>
      <c r="EJ1" s="50"/>
      <c r="EK1" s="50"/>
      <c r="EL1" s="50"/>
      <c r="EM1" s="50"/>
      <c r="EN1" s="50"/>
      <c r="EO1" s="50"/>
      <c r="EP1" s="50"/>
      <c r="EQ1" s="50"/>
      <c r="ER1" s="50"/>
    </row>
    <row r="2" spans="1:148" s="48" customFormat="1">
      <c r="A2" s="58" t="s">
        <v>103</v>
      </c>
      <c r="L2" s="49"/>
      <c r="M2" s="70" t="s">
        <v>101</v>
      </c>
      <c r="N2" s="50"/>
      <c r="O2" s="51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</row>
    <row r="3" spans="1:148" s="40" customFormat="1" ht="23.1" customHeight="1">
      <c r="A3" s="160" t="s">
        <v>102</v>
      </c>
      <c r="B3" s="160" t="s">
        <v>104</v>
      </c>
      <c r="C3" s="160"/>
      <c r="D3" s="160" t="s">
        <v>132</v>
      </c>
      <c r="E3" s="160"/>
      <c r="F3" s="160" t="s">
        <v>105</v>
      </c>
      <c r="G3" s="160"/>
      <c r="H3" s="160" t="s">
        <v>133</v>
      </c>
      <c r="I3" s="160"/>
      <c r="J3" s="160" t="s">
        <v>134</v>
      </c>
      <c r="K3" s="160"/>
      <c r="L3" s="160" t="s">
        <v>135</v>
      </c>
      <c r="M3" s="16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0"/>
      <c r="BR3" s="50"/>
      <c r="BS3" s="50"/>
      <c r="BT3" s="50"/>
      <c r="BU3" s="50"/>
      <c r="BV3" s="50"/>
      <c r="BW3" s="50"/>
      <c r="BX3" s="50"/>
      <c r="BY3" s="50"/>
      <c r="BZ3" s="50"/>
      <c r="CA3" s="50"/>
      <c r="CB3" s="50"/>
      <c r="CC3" s="50"/>
      <c r="CD3" s="50"/>
      <c r="CE3" s="50"/>
      <c r="CF3" s="50"/>
      <c r="CG3" s="50"/>
      <c r="CH3" s="50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50"/>
      <c r="DZ3" s="50"/>
      <c r="EA3" s="50"/>
      <c r="EB3" s="50"/>
      <c r="EC3" s="50"/>
      <c r="ED3" s="50"/>
      <c r="EE3" s="50"/>
      <c r="EF3" s="50"/>
      <c r="EG3" s="50"/>
      <c r="EH3" s="50"/>
      <c r="EI3" s="50"/>
      <c r="EJ3" s="50"/>
      <c r="EK3" s="50"/>
      <c r="EL3" s="50"/>
      <c r="EM3" s="50"/>
      <c r="EN3" s="50"/>
      <c r="EO3" s="50"/>
      <c r="EP3" s="50"/>
      <c r="EQ3" s="50"/>
      <c r="ER3" s="50"/>
    </row>
    <row r="4" spans="1:148" s="40" customFormat="1" ht="23.1" customHeight="1" thickBot="1">
      <c r="A4" s="161"/>
      <c r="B4" s="42" t="s">
        <v>106</v>
      </c>
      <c r="C4" s="42" t="s">
        <v>107</v>
      </c>
      <c r="D4" s="42" t="s">
        <v>106</v>
      </c>
      <c r="E4" s="42" t="s">
        <v>107</v>
      </c>
      <c r="F4" s="42" t="s">
        <v>106</v>
      </c>
      <c r="G4" s="42" t="s">
        <v>107</v>
      </c>
      <c r="H4" s="42" t="s">
        <v>106</v>
      </c>
      <c r="I4" s="42" t="s">
        <v>107</v>
      </c>
      <c r="J4" s="42" t="s">
        <v>106</v>
      </c>
      <c r="K4" s="42" t="s">
        <v>107</v>
      </c>
      <c r="L4" s="42" t="s">
        <v>106</v>
      </c>
      <c r="M4" s="42" t="s">
        <v>107</v>
      </c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50"/>
      <c r="CN4" s="50"/>
      <c r="CO4" s="50"/>
      <c r="CP4" s="50"/>
      <c r="CQ4" s="50"/>
      <c r="CR4" s="50"/>
      <c r="CS4" s="50"/>
      <c r="CT4" s="50"/>
      <c r="CU4" s="50"/>
      <c r="CV4" s="50"/>
      <c r="CW4" s="50"/>
      <c r="CX4" s="50"/>
      <c r="CY4" s="50"/>
      <c r="CZ4" s="50"/>
      <c r="DA4" s="50"/>
      <c r="DB4" s="50"/>
      <c r="DC4" s="50"/>
      <c r="DD4" s="50"/>
      <c r="DE4" s="50"/>
      <c r="DF4" s="50"/>
      <c r="DG4" s="50"/>
      <c r="DH4" s="50"/>
      <c r="DI4" s="50"/>
      <c r="DJ4" s="50"/>
      <c r="DK4" s="50"/>
      <c r="DL4" s="50"/>
      <c r="DM4" s="50"/>
      <c r="DN4" s="50"/>
      <c r="DO4" s="50"/>
      <c r="DP4" s="50"/>
      <c r="DQ4" s="50"/>
      <c r="DR4" s="50"/>
      <c r="DS4" s="50"/>
      <c r="DT4" s="50"/>
      <c r="DU4" s="50"/>
      <c r="DV4" s="50"/>
      <c r="DW4" s="50"/>
      <c r="DX4" s="50"/>
      <c r="DY4" s="50"/>
      <c r="DZ4" s="50"/>
      <c r="EA4" s="50"/>
      <c r="EB4" s="50"/>
      <c r="EC4" s="50"/>
      <c r="ED4" s="50"/>
      <c r="EE4" s="50"/>
      <c r="EF4" s="50"/>
      <c r="EG4" s="50"/>
      <c r="EH4" s="50"/>
      <c r="EI4" s="50"/>
      <c r="EJ4" s="50"/>
      <c r="EK4" s="50"/>
      <c r="EL4" s="50"/>
      <c r="EM4" s="50"/>
      <c r="EN4" s="50"/>
      <c r="EO4" s="50"/>
      <c r="EP4" s="50"/>
      <c r="EQ4" s="50"/>
      <c r="ER4" s="50"/>
    </row>
    <row r="5" spans="1:148" s="40" customFormat="1" ht="21.75" customHeight="1" thickBot="1">
      <c r="A5" s="59" t="s">
        <v>108</v>
      </c>
      <c r="B5" s="73">
        <f t="shared" ref="B5:M5" si="0">+B6+B16</f>
        <v>12151</v>
      </c>
      <c r="C5" s="73">
        <f t="shared" si="0"/>
        <v>1503017</v>
      </c>
      <c r="D5" s="73">
        <f t="shared" si="0"/>
        <v>2149</v>
      </c>
      <c r="E5" s="73">
        <f t="shared" si="0"/>
        <v>501718</v>
      </c>
      <c r="F5" s="73">
        <f>+F6+F16</f>
        <v>494</v>
      </c>
      <c r="G5" s="73">
        <f>+G6+G16</f>
        <v>73624</v>
      </c>
      <c r="H5" s="90">
        <f t="shared" si="0"/>
        <v>8851</v>
      </c>
      <c r="I5" s="73">
        <f t="shared" si="0"/>
        <v>123531</v>
      </c>
      <c r="J5" s="73">
        <f t="shared" si="0"/>
        <v>145</v>
      </c>
      <c r="K5" s="73">
        <f t="shared" si="0"/>
        <v>402976</v>
      </c>
      <c r="L5" s="73">
        <f t="shared" si="0"/>
        <v>512</v>
      </c>
      <c r="M5" s="73">
        <f t="shared" si="0"/>
        <v>401168</v>
      </c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0"/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50"/>
      <c r="CW5" s="50"/>
      <c r="CX5" s="50"/>
      <c r="CY5" s="50"/>
      <c r="CZ5" s="50"/>
      <c r="DA5" s="50"/>
      <c r="DB5" s="50"/>
      <c r="DC5" s="50"/>
      <c r="DD5" s="50"/>
      <c r="DE5" s="50"/>
      <c r="DF5" s="50"/>
      <c r="DG5" s="50"/>
      <c r="DH5" s="50"/>
      <c r="DI5" s="50"/>
      <c r="DJ5" s="50"/>
      <c r="DK5" s="50"/>
      <c r="DL5" s="50"/>
      <c r="DM5" s="50"/>
      <c r="DN5" s="50"/>
      <c r="DO5" s="50"/>
      <c r="DP5" s="50"/>
      <c r="DQ5" s="50"/>
      <c r="DR5" s="50"/>
      <c r="DS5" s="50"/>
      <c r="DT5" s="50"/>
      <c r="DU5" s="50"/>
      <c r="DV5" s="50"/>
      <c r="DW5" s="50"/>
      <c r="DX5" s="50"/>
      <c r="DY5" s="50"/>
      <c r="DZ5" s="50"/>
      <c r="EA5" s="50"/>
      <c r="EB5" s="50"/>
      <c r="EC5" s="50"/>
      <c r="ED5" s="50"/>
      <c r="EE5" s="50"/>
      <c r="EF5" s="50"/>
      <c r="EG5" s="50"/>
      <c r="EH5" s="50"/>
      <c r="EI5" s="50"/>
      <c r="EJ5" s="50"/>
      <c r="EK5" s="50"/>
      <c r="EL5" s="50"/>
      <c r="EM5" s="50"/>
      <c r="EN5" s="50"/>
      <c r="EO5" s="50"/>
      <c r="EP5" s="50"/>
      <c r="EQ5" s="50"/>
      <c r="ER5" s="50"/>
    </row>
    <row r="6" spans="1:148" s="40" customFormat="1" ht="21.75" customHeight="1" thickBot="1">
      <c r="A6" s="53" t="s">
        <v>109</v>
      </c>
      <c r="B6" s="74">
        <f t="shared" ref="B6:M6" si="1">SUM(B7:B15)</f>
        <v>5631</v>
      </c>
      <c r="C6" s="74">
        <f t="shared" si="1"/>
        <v>324022</v>
      </c>
      <c r="D6" s="74">
        <f t="shared" si="1"/>
        <v>955</v>
      </c>
      <c r="E6" s="74">
        <f t="shared" si="1"/>
        <v>81632</v>
      </c>
      <c r="F6" s="74">
        <f>SUM(F7:F15)</f>
        <v>208</v>
      </c>
      <c r="G6" s="74">
        <f>SUM(G7:G15)</f>
        <v>7553</v>
      </c>
      <c r="H6" s="91">
        <f t="shared" si="1"/>
        <v>4171</v>
      </c>
      <c r="I6" s="74">
        <f t="shared" si="1"/>
        <v>26805</v>
      </c>
      <c r="J6" s="74">
        <f t="shared" si="1"/>
        <v>82</v>
      </c>
      <c r="K6" s="74">
        <f t="shared" si="1"/>
        <v>40081</v>
      </c>
      <c r="L6" s="74">
        <f t="shared" si="1"/>
        <v>215</v>
      </c>
      <c r="M6" s="74">
        <f t="shared" si="1"/>
        <v>167951</v>
      </c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50"/>
      <c r="BO6" s="50"/>
      <c r="BP6" s="50"/>
      <c r="BQ6" s="50"/>
      <c r="BR6" s="50"/>
      <c r="BS6" s="50"/>
      <c r="BT6" s="50"/>
      <c r="BU6" s="50"/>
      <c r="BV6" s="50"/>
      <c r="BW6" s="50"/>
      <c r="BX6" s="50"/>
      <c r="BY6" s="50"/>
      <c r="BZ6" s="50"/>
      <c r="CA6" s="50"/>
      <c r="CB6" s="50"/>
      <c r="CC6" s="50"/>
      <c r="CD6" s="50"/>
      <c r="CE6" s="50"/>
      <c r="CF6" s="50"/>
      <c r="CG6" s="50"/>
      <c r="CH6" s="50"/>
      <c r="CI6" s="50"/>
      <c r="CJ6" s="50"/>
      <c r="CK6" s="50"/>
      <c r="CL6" s="50"/>
      <c r="CM6" s="50"/>
      <c r="CN6" s="50"/>
      <c r="CO6" s="50"/>
      <c r="CP6" s="50"/>
      <c r="CQ6" s="50"/>
      <c r="CR6" s="50"/>
      <c r="CS6" s="50"/>
      <c r="CT6" s="50"/>
      <c r="CU6" s="50"/>
      <c r="CV6" s="50"/>
      <c r="CW6" s="50"/>
      <c r="CX6" s="50"/>
      <c r="CY6" s="50"/>
      <c r="CZ6" s="50"/>
      <c r="DA6" s="50"/>
      <c r="DB6" s="50"/>
      <c r="DC6" s="50"/>
      <c r="DD6" s="50"/>
      <c r="DE6" s="50"/>
      <c r="DF6" s="50"/>
      <c r="DG6" s="50"/>
      <c r="DH6" s="50"/>
      <c r="DI6" s="50"/>
      <c r="DJ6" s="50"/>
      <c r="DK6" s="50"/>
      <c r="DL6" s="50"/>
      <c r="DM6" s="50"/>
      <c r="DN6" s="50"/>
      <c r="DO6" s="50"/>
      <c r="DP6" s="50"/>
      <c r="DQ6" s="50"/>
      <c r="DR6" s="50"/>
      <c r="DS6" s="50"/>
      <c r="DT6" s="50"/>
      <c r="DU6" s="50"/>
      <c r="DV6" s="50"/>
      <c r="DW6" s="50"/>
      <c r="DX6" s="50"/>
      <c r="DY6" s="50"/>
      <c r="DZ6" s="50"/>
      <c r="EA6" s="50"/>
      <c r="EB6" s="50"/>
      <c r="EC6" s="50"/>
      <c r="ED6" s="50"/>
      <c r="EE6" s="50"/>
      <c r="EF6" s="50"/>
      <c r="EG6" s="50"/>
      <c r="EH6" s="50"/>
      <c r="EI6" s="50"/>
      <c r="EJ6" s="50"/>
      <c r="EK6" s="50"/>
      <c r="EL6" s="50"/>
      <c r="EM6" s="50"/>
      <c r="EN6" s="50"/>
      <c r="EO6" s="50"/>
      <c r="EP6" s="50"/>
      <c r="EQ6" s="50"/>
      <c r="ER6" s="50"/>
    </row>
    <row r="7" spans="1:148" s="40" customFormat="1" ht="21.75" customHeight="1">
      <c r="A7" s="43" t="s">
        <v>110</v>
      </c>
      <c r="B7" s="75">
        <f>SUM(D7,F7,H7,J7,L7)</f>
        <v>73</v>
      </c>
      <c r="C7" s="75">
        <f>SUM(E7,G7,I7,K7,M7)</f>
        <v>231082</v>
      </c>
      <c r="D7" s="80">
        <v>17</v>
      </c>
      <c r="E7" s="80">
        <v>50053</v>
      </c>
      <c r="F7" s="80">
        <v>4</v>
      </c>
      <c r="G7" s="80">
        <v>1648</v>
      </c>
      <c r="H7" s="92">
        <v>46</v>
      </c>
      <c r="I7" s="80">
        <v>8153</v>
      </c>
      <c r="J7" s="80">
        <v>1</v>
      </c>
      <c r="K7" s="80">
        <v>14259</v>
      </c>
      <c r="L7" s="80">
        <v>5</v>
      </c>
      <c r="M7" s="80">
        <v>156969</v>
      </c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50"/>
      <c r="BO7" s="50"/>
      <c r="BP7" s="50"/>
      <c r="BQ7" s="50"/>
      <c r="BR7" s="50"/>
      <c r="BS7" s="50"/>
      <c r="BT7" s="50"/>
      <c r="BU7" s="50"/>
      <c r="BV7" s="50"/>
      <c r="BW7" s="50"/>
      <c r="BX7" s="50"/>
      <c r="BY7" s="50"/>
      <c r="BZ7" s="50"/>
      <c r="CA7" s="50"/>
      <c r="CB7" s="50"/>
      <c r="CC7" s="50"/>
      <c r="CD7" s="50"/>
      <c r="CE7" s="50"/>
      <c r="CF7" s="50"/>
      <c r="CG7" s="50"/>
      <c r="CH7" s="50"/>
      <c r="CI7" s="50"/>
      <c r="CJ7" s="50"/>
      <c r="CK7" s="50"/>
      <c r="CL7" s="50"/>
      <c r="CM7" s="50"/>
      <c r="CN7" s="50"/>
      <c r="CO7" s="50"/>
      <c r="CP7" s="50"/>
      <c r="CQ7" s="50"/>
      <c r="CR7" s="50"/>
      <c r="CS7" s="50"/>
      <c r="CT7" s="50"/>
      <c r="CU7" s="50"/>
      <c r="CV7" s="50"/>
      <c r="CW7" s="50"/>
      <c r="CX7" s="50"/>
      <c r="CY7" s="50"/>
      <c r="CZ7" s="50"/>
      <c r="DA7" s="50"/>
      <c r="DB7" s="50"/>
      <c r="DC7" s="50"/>
      <c r="DD7" s="50"/>
      <c r="DE7" s="50"/>
      <c r="DF7" s="50"/>
      <c r="DG7" s="50"/>
      <c r="DH7" s="50"/>
      <c r="DI7" s="50"/>
      <c r="DJ7" s="50"/>
      <c r="DK7" s="50"/>
      <c r="DL7" s="50"/>
      <c r="DM7" s="50"/>
      <c r="DN7" s="50"/>
      <c r="DO7" s="50"/>
      <c r="DP7" s="50"/>
      <c r="DQ7" s="50"/>
      <c r="DR7" s="50"/>
      <c r="DS7" s="50"/>
      <c r="DT7" s="50"/>
      <c r="DU7" s="50"/>
      <c r="DV7" s="50"/>
      <c r="DW7" s="50"/>
      <c r="DX7" s="50"/>
      <c r="DY7" s="50"/>
      <c r="DZ7" s="50"/>
      <c r="EA7" s="50"/>
      <c r="EB7" s="50"/>
      <c r="EC7" s="50"/>
      <c r="ED7" s="50"/>
      <c r="EE7" s="50"/>
      <c r="EF7" s="50"/>
      <c r="EG7" s="50"/>
      <c r="EH7" s="50"/>
      <c r="EI7" s="50"/>
      <c r="EJ7" s="50"/>
      <c r="EK7" s="50"/>
      <c r="EL7" s="50"/>
      <c r="EM7" s="50"/>
      <c r="EN7" s="50"/>
      <c r="EO7" s="50"/>
      <c r="EP7" s="50"/>
      <c r="EQ7" s="50"/>
      <c r="ER7" s="50"/>
    </row>
    <row r="8" spans="1:148" s="40" customFormat="1" ht="21.75" customHeight="1">
      <c r="A8" s="41" t="s">
        <v>111</v>
      </c>
      <c r="B8" s="75">
        <f t="shared" ref="B8:C15" si="2">SUM(D8,F8,H8,J8,L8)</f>
        <v>2</v>
      </c>
      <c r="C8" s="75">
        <f t="shared" si="2"/>
        <v>21</v>
      </c>
      <c r="D8" s="80"/>
      <c r="E8" s="80"/>
      <c r="F8" s="80"/>
      <c r="G8" s="80"/>
      <c r="H8" s="92"/>
      <c r="I8" s="80"/>
      <c r="J8" s="80"/>
      <c r="K8" s="80"/>
      <c r="L8" s="80">
        <v>2</v>
      </c>
      <c r="M8" s="80">
        <v>21</v>
      </c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50"/>
      <c r="AL8" s="50"/>
      <c r="AM8" s="50"/>
      <c r="AN8" s="50"/>
      <c r="AO8" s="50"/>
      <c r="AP8" s="50"/>
      <c r="AQ8" s="50"/>
      <c r="AR8" s="50"/>
      <c r="AS8" s="50"/>
      <c r="AT8" s="50"/>
      <c r="AU8" s="50"/>
      <c r="AV8" s="50"/>
      <c r="AW8" s="50"/>
      <c r="AX8" s="50"/>
      <c r="AY8" s="50"/>
      <c r="AZ8" s="50"/>
      <c r="BA8" s="50"/>
      <c r="BB8" s="50"/>
      <c r="BC8" s="50"/>
      <c r="BD8" s="50"/>
      <c r="BE8" s="50"/>
      <c r="BF8" s="50"/>
      <c r="BG8" s="50"/>
      <c r="BH8" s="50"/>
      <c r="BI8" s="50"/>
      <c r="BJ8" s="50"/>
      <c r="BK8" s="50"/>
      <c r="BL8" s="50"/>
      <c r="BM8" s="50"/>
      <c r="BN8" s="50"/>
      <c r="BO8" s="50"/>
      <c r="BP8" s="50"/>
      <c r="BQ8" s="50"/>
      <c r="BR8" s="50"/>
      <c r="BS8" s="50"/>
      <c r="BT8" s="50"/>
      <c r="BU8" s="50"/>
      <c r="BV8" s="50"/>
      <c r="BW8" s="50"/>
      <c r="BX8" s="50"/>
      <c r="BY8" s="50"/>
      <c r="BZ8" s="50"/>
      <c r="CA8" s="50"/>
      <c r="CB8" s="50"/>
      <c r="CC8" s="50"/>
      <c r="CD8" s="50"/>
      <c r="CE8" s="50"/>
      <c r="CF8" s="50"/>
      <c r="CG8" s="50"/>
      <c r="CH8" s="50"/>
      <c r="CI8" s="50"/>
      <c r="CJ8" s="50"/>
      <c r="CK8" s="50"/>
      <c r="CL8" s="50"/>
      <c r="CM8" s="50"/>
      <c r="CN8" s="50"/>
      <c r="CO8" s="50"/>
      <c r="CP8" s="50"/>
      <c r="CQ8" s="50"/>
      <c r="CR8" s="50"/>
      <c r="CS8" s="50"/>
      <c r="CT8" s="50"/>
      <c r="CU8" s="50"/>
      <c r="CV8" s="50"/>
      <c r="CW8" s="50"/>
      <c r="CX8" s="50"/>
      <c r="CY8" s="50"/>
      <c r="CZ8" s="50"/>
      <c r="DA8" s="50"/>
      <c r="DB8" s="50"/>
      <c r="DC8" s="50"/>
      <c r="DD8" s="50"/>
      <c r="DE8" s="50"/>
      <c r="DF8" s="50"/>
      <c r="DG8" s="50"/>
      <c r="DH8" s="50"/>
      <c r="DI8" s="50"/>
      <c r="DJ8" s="50"/>
      <c r="DK8" s="50"/>
      <c r="DL8" s="50"/>
      <c r="DM8" s="50"/>
      <c r="DN8" s="50"/>
      <c r="DO8" s="50"/>
      <c r="DP8" s="50"/>
      <c r="DQ8" s="50"/>
      <c r="DR8" s="50"/>
      <c r="DS8" s="50"/>
      <c r="DT8" s="50"/>
      <c r="DU8" s="50"/>
      <c r="DV8" s="50"/>
      <c r="DW8" s="50"/>
      <c r="DX8" s="50"/>
      <c r="DY8" s="50"/>
      <c r="DZ8" s="50"/>
      <c r="EA8" s="50"/>
      <c r="EB8" s="50"/>
      <c r="EC8" s="50"/>
      <c r="ED8" s="50"/>
      <c r="EE8" s="50"/>
      <c r="EF8" s="50"/>
      <c r="EG8" s="50"/>
      <c r="EH8" s="50"/>
      <c r="EI8" s="50"/>
      <c r="EJ8" s="50"/>
      <c r="EK8" s="50"/>
      <c r="EL8" s="50"/>
      <c r="EM8" s="50"/>
      <c r="EN8" s="50"/>
      <c r="EO8" s="50"/>
      <c r="EP8" s="50"/>
      <c r="EQ8" s="50"/>
      <c r="ER8" s="50"/>
    </row>
    <row r="9" spans="1:148" s="40" customFormat="1" ht="21.75" customHeight="1">
      <c r="A9" s="45" t="s">
        <v>112</v>
      </c>
      <c r="B9" s="75">
        <f t="shared" si="2"/>
        <v>23</v>
      </c>
      <c r="C9" s="75">
        <f t="shared" si="2"/>
        <v>20681</v>
      </c>
      <c r="D9" s="80">
        <v>11</v>
      </c>
      <c r="E9" s="80">
        <v>2799</v>
      </c>
      <c r="F9" s="80"/>
      <c r="G9" s="80"/>
      <c r="H9" s="92"/>
      <c r="I9" s="80"/>
      <c r="J9" s="80">
        <v>11</v>
      </c>
      <c r="K9" s="80">
        <v>17695</v>
      </c>
      <c r="L9" s="80">
        <v>1</v>
      </c>
      <c r="M9" s="80">
        <v>187</v>
      </c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0"/>
      <c r="CA9" s="50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0"/>
      <c r="CS9" s="50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F9" s="50"/>
      <c r="DG9" s="50"/>
      <c r="DH9" s="50"/>
      <c r="DI9" s="50"/>
      <c r="DJ9" s="50"/>
      <c r="DK9" s="50"/>
      <c r="DL9" s="50"/>
      <c r="DM9" s="50"/>
      <c r="DN9" s="50"/>
      <c r="DO9" s="50"/>
      <c r="DP9" s="50"/>
      <c r="DQ9" s="50"/>
      <c r="DR9" s="50"/>
      <c r="DS9" s="50"/>
      <c r="DT9" s="50"/>
      <c r="DU9" s="50"/>
      <c r="DV9" s="50"/>
      <c r="DW9" s="50"/>
      <c r="DX9" s="50"/>
      <c r="DY9" s="50"/>
      <c r="DZ9" s="50"/>
      <c r="EA9" s="50"/>
      <c r="EB9" s="50"/>
      <c r="EC9" s="50"/>
      <c r="ED9" s="50"/>
      <c r="EE9" s="50"/>
      <c r="EF9" s="50"/>
      <c r="EG9" s="50"/>
      <c r="EH9" s="50"/>
      <c r="EI9" s="50"/>
      <c r="EJ9" s="50"/>
      <c r="EK9" s="50"/>
      <c r="EL9" s="50"/>
      <c r="EM9" s="50"/>
      <c r="EN9" s="50"/>
      <c r="EO9" s="50"/>
      <c r="EP9" s="50"/>
      <c r="EQ9" s="50"/>
      <c r="ER9" s="50"/>
    </row>
    <row r="10" spans="1:148" s="40" customFormat="1" ht="21.75" customHeight="1">
      <c r="A10" s="41" t="s">
        <v>113</v>
      </c>
      <c r="B10" s="75">
        <f t="shared" si="2"/>
        <v>0</v>
      </c>
      <c r="C10" s="75">
        <f t="shared" si="2"/>
        <v>0</v>
      </c>
      <c r="D10" s="80"/>
      <c r="E10" s="80"/>
      <c r="F10" s="80"/>
      <c r="G10" s="80"/>
      <c r="H10" s="92"/>
      <c r="I10" s="80"/>
      <c r="J10" s="80"/>
      <c r="K10" s="80"/>
      <c r="L10" s="80"/>
      <c r="M10" s="8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0"/>
      <c r="CA10" s="50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0"/>
      <c r="CR10" s="50"/>
      <c r="CS10" s="50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D10" s="50"/>
      <c r="DE10" s="50"/>
      <c r="DF10" s="50"/>
      <c r="DG10" s="50"/>
      <c r="DH10" s="50"/>
      <c r="DI10" s="50"/>
      <c r="DJ10" s="50"/>
      <c r="DK10" s="50"/>
      <c r="DL10" s="50"/>
      <c r="DM10" s="50"/>
      <c r="DN10" s="50"/>
      <c r="DO10" s="50"/>
      <c r="DP10" s="50"/>
      <c r="DQ10" s="50"/>
      <c r="DR10" s="50"/>
      <c r="DS10" s="50"/>
      <c r="DT10" s="50"/>
      <c r="DU10" s="50"/>
      <c r="DV10" s="50"/>
      <c r="DW10" s="50"/>
      <c r="DX10" s="50"/>
      <c r="DY10" s="50"/>
      <c r="DZ10" s="50"/>
      <c r="EA10" s="50"/>
      <c r="EB10" s="50"/>
      <c r="EC10" s="50"/>
      <c r="ED10" s="50"/>
      <c r="EE10" s="50"/>
      <c r="EF10" s="50"/>
      <c r="EG10" s="50"/>
      <c r="EH10" s="50"/>
      <c r="EI10" s="50"/>
      <c r="EJ10" s="50"/>
      <c r="EK10" s="50"/>
      <c r="EL10" s="50"/>
      <c r="EM10" s="50"/>
      <c r="EN10" s="50"/>
      <c r="EO10" s="50"/>
      <c r="EP10" s="50"/>
      <c r="EQ10" s="50"/>
      <c r="ER10" s="50"/>
    </row>
    <row r="11" spans="1:148" s="40" customFormat="1" ht="21.75" customHeight="1">
      <c r="A11" s="41" t="s">
        <v>114</v>
      </c>
      <c r="B11" s="75">
        <f t="shared" si="2"/>
        <v>9</v>
      </c>
      <c r="C11" s="75">
        <f t="shared" si="2"/>
        <v>2244</v>
      </c>
      <c r="D11" s="80">
        <v>2</v>
      </c>
      <c r="E11" s="80">
        <v>1052</v>
      </c>
      <c r="F11" s="80">
        <v>1</v>
      </c>
      <c r="G11" s="80">
        <v>989</v>
      </c>
      <c r="H11" s="92">
        <v>6</v>
      </c>
      <c r="I11" s="80">
        <v>203</v>
      </c>
      <c r="J11" s="80"/>
      <c r="K11" s="80"/>
      <c r="L11" s="80"/>
      <c r="M11" s="8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0"/>
      <c r="CA11" s="50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0"/>
      <c r="CS11" s="50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0"/>
      <c r="DK11" s="50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DW11" s="50"/>
      <c r="DX11" s="50"/>
      <c r="DY11" s="50"/>
      <c r="DZ11" s="50"/>
      <c r="EA11" s="50"/>
      <c r="EB11" s="50"/>
      <c r="EC11" s="50"/>
      <c r="ED11" s="50"/>
      <c r="EE11" s="50"/>
      <c r="EF11" s="50"/>
      <c r="EG11" s="50"/>
      <c r="EH11" s="50"/>
      <c r="EI11" s="50"/>
      <c r="EJ11" s="50"/>
      <c r="EK11" s="50"/>
      <c r="EL11" s="50"/>
      <c r="EM11" s="50"/>
      <c r="EN11" s="50"/>
      <c r="EO11" s="50"/>
      <c r="EP11" s="50"/>
      <c r="EQ11" s="50"/>
      <c r="ER11" s="50"/>
    </row>
    <row r="12" spans="1:148" s="40" customFormat="1" ht="21.75" customHeight="1">
      <c r="A12" s="41" t="s">
        <v>115</v>
      </c>
      <c r="B12" s="75">
        <f t="shared" si="2"/>
        <v>273</v>
      </c>
      <c r="C12" s="75">
        <f t="shared" si="2"/>
        <v>3377</v>
      </c>
      <c r="D12" s="80">
        <v>47</v>
      </c>
      <c r="E12" s="80">
        <v>546</v>
      </c>
      <c r="F12" s="80">
        <v>5</v>
      </c>
      <c r="G12" s="80">
        <v>105</v>
      </c>
      <c r="H12" s="92">
        <v>212</v>
      </c>
      <c r="I12" s="80">
        <v>2637</v>
      </c>
      <c r="J12" s="80">
        <v>7</v>
      </c>
      <c r="K12" s="80">
        <v>60</v>
      </c>
      <c r="L12" s="80">
        <v>2</v>
      </c>
      <c r="M12" s="80">
        <v>29</v>
      </c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  <c r="CC12" s="50"/>
      <c r="CD12" s="50"/>
      <c r="CE12" s="50"/>
      <c r="CF12" s="50"/>
      <c r="CG12" s="50"/>
      <c r="CH12" s="50"/>
      <c r="CI12" s="50"/>
      <c r="CJ12" s="50"/>
      <c r="CK12" s="50"/>
      <c r="CL12" s="50"/>
      <c r="CM12" s="50"/>
      <c r="CN12" s="50"/>
      <c r="CO12" s="50"/>
      <c r="CP12" s="50"/>
      <c r="CQ12" s="50"/>
      <c r="CR12" s="50"/>
      <c r="CS12" s="50"/>
      <c r="CT12" s="50"/>
      <c r="CU12" s="50"/>
      <c r="CV12" s="50"/>
      <c r="CW12" s="50"/>
      <c r="CX12" s="50"/>
      <c r="CY12" s="50"/>
      <c r="CZ12" s="50"/>
      <c r="DA12" s="50"/>
      <c r="DB12" s="50"/>
      <c r="DC12" s="50"/>
      <c r="DD12" s="50"/>
      <c r="DE12" s="50"/>
      <c r="DF12" s="50"/>
      <c r="DG12" s="50"/>
      <c r="DH12" s="50"/>
      <c r="DI12" s="50"/>
      <c r="DJ12" s="50"/>
      <c r="DK12" s="50"/>
      <c r="DL12" s="50"/>
      <c r="DM12" s="50"/>
      <c r="DN12" s="50"/>
      <c r="DO12" s="50"/>
      <c r="DP12" s="50"/>
      <c r="DQ12" s="50"/>
      <c r="DR12" s="50"/>
      <c r="DS12" s="50"/>
      <c r="DT12" s="50"/>
      <c r="DU12" s="50"/>
      <c r="DV12" s="50"/>
      <c r="DW12" s="50"/>
      <c r="DX12" s="50"/>
      <c r="DY12" s="50"/>
      <c r="DZ12" s="50"/>
      <c r="EA12" s="50"/>
      <c r="EB12" s="50"/>
      <c r="EC12" s="50"/>
      <c r="ED12" s="50"/>
      <c r="EE12" s="50"/>
      <c r="EF12" s="50"/>
      <c r="EG12" s="50"/>
      <c r="EH12" s="50"/>
      <c r="EI12" s="50"/>
      <c r="EJ12" s="50"/>
      <c r="EK12" s="50"/>
      <c r="EL12" s="50"/>
      <c r="EM12" s="50"/>
      <c r="EN12" s="50"/>
      <c r="EO12" s="50"/>
      <c r="EP12" s="50"/>
      <c r="EQ12" s="50"/>
      <c r="ER12" s="50"/>
    </row>
    <row r="13" spans="1:148" s="40" customFormat="1" ht="21.75" customHeight="1">
      <c r="A13" s="41" t="s">
        <v>116</v>
      </c>
      <c r="B13" s="75">
        <f t="shared" si="2"/>
        <v>135</v>
      </c>
      <c r="C13" s="75">
        <f t="shared" si="2"/>
        <v>9852</v>
      </c>
      <c r="D13" s="80">
        <v>44</v>
      </c>
      <c r="E13" s="80">
        <v>4906</v>
      </c>
      <c r="F13" s="80">
        <v>17</v>
      </c>
      <c r="G13" s="80">
        <v>86</v>
      </c>
      <c r="H13" s="92">
        <v>68</v>
      </c>
      <c r="I13" s="80">
        <v>636</v>
      </c>
      <c r="J13" s="80">
        <v>4</v>
      </c>
      <c r="K13" s="80">
        <v>1744</v>
      </c>
      <c r="L13" s="80">
        <v>2</v>
      </c>
      <c r="M13" s="80">
        <v>2480</v>
      </c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50"/>
      <c r="BO13" s="50"/>
      <c r="BP13" s="50"/>
      <c r="BQ13" s="50"/>
      <c r="BR13" s="50"/>
      <c r="BS13" s="50"/>
      <c r="BT13" s="50"/>
      <c r="BU13" s="50"/>
      <c r="BV13" s="50"/>
      <c r="BW13" s="50"/>
      <c r="BX13" s="50"/>
      <c r="BY13" s="50"/>
      <c r="BZ13" s="50"/>
      <c r="CA13" s="50"/>
      <c r="CB13" s="50"/>
      <c r="CC13" s="50"/>
      <c r="CD13" s="50"/>
      <c r="CE13" s="50"/>
      <c r="CF13" s="50"/>
      <c r="CG13" s="50"/>
      <c r="CH13" s="50"/>
      <c r="CI13" s="50"/>
      <c r="CJ13" s="50"/>
      <c r="CK13" s="50"/>
      <c r="CL13" s="50"/>
      <c r="CM13" s="50"/>
      <c r="CN13" s="50"/>
      <c r="CO13" s="50"/>
      <c r="CP13" s="50"/>
      <c r="CQ13" s="50"/>
      <c r="CR13" s="50"/>
      <c r="CS13" s="50"/>
      <c r="CT13" s="50"/>
      <c r="CU13" s="50"/>
      <c r="CV13" s="50"/>
      <c r="CW13" s="50"/>
      <c r="CX13" s="50"/>
      <c r="CY13" s="50"/>
      <c r="CZ13" s="50"/>
      <c r="DA13" s="50"/>
      <c r="DB13" s="50"/>
      <c r="DC13" s="50"/>
      <c r="DD13" s="50"/>
      <c r="DE13" s="50"/>
      <c r="DF13" s="50"/>
      <c r="DG13" s="50"/>
      <c r="DH13" s="50"/>
      <c r="DI13" s="50"/>
      <c r="DJ13" s="50"/>
      <c r="DK13" s="50"/>
      <c r="DL13" s="50"/>
      <c r="DM13" s="50"/>
      <c r="DN13" s="50"/>
      <c r="DO13" s="50"/>
      <c r="DP13" s="50"/>
      <c r="DQ13" s="50"/>
      <c r="DR13" s="50"/>
      <c r="DS13" s="50"/>
      <c r="DT13" s="50"/>
      <c r="DU13" s="50"/>
      <c r="DV13" s="50"/>
      <c r="DW13" s="50"/>
      <c r="DX13" s="50"/>
      <c r="DY13" s="50"/>
      <c r="DZ13" s="50"/>
      <c r="EA13" s="50"/>
      <c r="EB13" s="50"/>
      <c r="EC13" s="50"/>
      <c r="ED13" s="50"/>
      <c r="EE13" s="50"/>
      <c r="EF13" s="50"/>
      <c r="EG13" s="50"/>
      <c r="EH13" s="50"/>
      <c r="EI13" s="50"/>
      <c r="EJ13" s="50"/>
      <c r="EK13" s="50"/>
      <c r="EL13" s="50"/>
      <c r="EM13" s="50"/>
      <c r="EN13" s="50"/>
      <c r="EO13" s="50"/>
      <c r="EP13" s="50"/>
      <c r="EQ13" s="50"/>
      <c r="ER13" s="50"/>
    </row>
    <row r="14" spans="1:148" s="40" customFormat="1" ht="21.75" customHeight="1">
      <c r="A14" s="41" t="s">
        <v>117</v>
      </c>
      <c r="B14" s="75">
        <f t="shared" si="2"/>
        <v>19</v>
      </c>
      <c r="C14" s="75">
        <f t="shared" si="2"/>
        <v>224</v>
      </c>
      <c r="D14" s="80">
        <v>2</v>
      </c>
      <c r="E14" s="80">
        <v>9</v>
      </c>
      <c r="F14" s="80"/>
      <c r="G14" s="80"/>
      <c r="H14" s="92">
        <v>2</v>
      </c>
      <c r="I14" s="80">
        <v>28</v>
      </c>
      <c r="J14" s="80">
        <v>15</v>
      </c>
      <c r="K14" s="80">
        <v>187</v>
      </c>
      <c r="L14" s="80"/>
      <c r="M14" s="8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50"/>
      <c r="BO14" s="50"/>
      <c r="BP14" s="50"/>
      <c r="BQ14" s="50"/>
      <c r="BR14" s="50"/>
      <c r="BS14" s="50"/>
      <c r="BT14" s="50"/>
      <c r="BU14" s="50"/>
      <c r="BV14" s="50"/>
      <c r="BW14" s="50"/>
      <c r="BX14" s="50"/>
      <c r="BY14" s="50"/>
      <c r="BZ14" s="50"/>
      <c r="CA14" s="50"/>
      <c r="CB14" s="50"/>
      <c r="CC14" s="50"/>
      <c r="CD14" s="50"/>
      <c r="CE14" s="50"/>
      <c r="CF14" s="50"/>
      <c r="CG14" s="50"/>
      <c r="CH14" s="50"/>
      <c r="CI14" s="50"/>
      <c r="CJ14" s="50"/>
      <c r="CK14" s="50"/>
      <c r="CL14" s="50"/>
      <c r="CM14" s="50"/>
      <c r="CN14" s="50"/>
      <c r="CO14" s="50"/>
      <c r="CP14" s="50"/>
      <c r="CQ14" s="50"/>
      <c r="CR14" s="50"/>
      <c r="CS14" s="50"/>
      <c r="CT14" s="50"/>
      <c r="CU14" s="50"/>
      <c r="CV14" s="50"/>
      <c r="CW14" s="50"/>
      <c r="CX14" s="50"/>
      <c r="CY14" s="50"/>
      <c r="CZ14" s="50"/>
      <c r="DA14" s="50"/>
      <c r="DB14" s="50"/>
      <c r="DC14" s="50"/>
      <c r="DD14" s="50"/>
      <c r="DE14" s="50"/>
      <c r="DF14" s="50"/>
      <c r="DG14" s="50"/>
      <c r="DH14" s="50"/>
      <c r="DI14" s="50"/>
      <c r="DJ14" s="50"/>
      <c r="DK14" s="50"/>
      <c r="DL14" s="50"/>
      <c r="DM14" s="50"/>
      <c r="DN14" s="50"/>
      <c r="DO14" s="50"/>
      <c r="DP14" s="50"/>
      <c r="DQ14" s="50"/>
      <c r="DR14" s="50"/>
      <c r="DS14" s="50"/>
      <c r="DT14" s="50"/>
      <c r="DU14" s="50"/>
      <c r="DV14" s="50"/>
      <c r="DW14" s="50"/>
      <c r="DX14" s="50"/>
      <c r="DY14" s="50"/>
      <c r="DZ14" s="50"/>
      <c r="EA14" s="50"/>
      <c r="EB14" s="50"/>
      <c r="EC14" s="50"/>
      <c r="ED14" s="50"/>
      <c r="EE14" s="50"/>
      <c r="EF14" s="50"/>
      <c r="EG14" s="50"/>
      <c r="EH14" s="50"/>
      <c r="EI14" s="50"/>
      <c r="EJ14" s="50"/>
      <c r="EK14" s="50"/>
      <c r="EL14" s="50"/>
      <c r="EM14" s="50"/>
      <c r="EN14" s="50"/>
      <c r="EO14" s="50"/>
      <c r="EP14" s="50"/>
      <c r="EQ14" s="50"/>
      <c r="ER14" s="50"/>
    </row>
    <row r="15" spans="1:148" s="40" customFormat="1" ht="21.75" customHeight="1" thickBot="1">
      <c r="A15" s="41" t="s">
        <v>118</v>
      </c>
      <c r="B15" s="75">
        <f t="shared" si="2"/>
        <v>5097</v>
      </c>
      <c r="C15" s="75">
        <f t="shared" si="2"/>
        <v>56541</v>
      </c>
      <c r="D15" s="80">
        <v>832</v>
      </c>
      <c r="E15" s="80">
        <v>22267</v>
      </c>
      <c r="F15" s="80">
        <v>181</v>
      </c>
      <c r="G15" s="80">
        <v>4725</v>
      </c>
      <c r="H15" s="92">
        <v>3837</v>
      </c>
      <c r="I15" s="80">
        <v>15148</v>
      </c>
      <c r="J15" s="80">
        <v>44</v>
      </c>
      <c r="K15" s="80">
        <v>6136</v>
      </c>
      <c r="L15" s="80">
        <v>203</v>
      </c>
      <c r="M15" s="80">
        <v>8265</v>
      </c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50"/>
      <c r="BO15" s="50"/>
      <c r="BP15" s="50"/>
      <c r="BQ15" s="50"/>
      <c r="BR15" s="50"/>
      <c r="BS15" s="50"/>
      <c r="BT15" s="50"/>
      <c r="BU15" s="50"/>
      <c r="BV15" s="50"/>
      <c r="BW15" s="50"/>
      <c r="BX15" s="50"/>
      <c r="BY15" s="50"/>
      <c r="BZ15" s="50"/>
      <c r="CA15" s="50"/>
      <c r="CB15" s="50"/>
      <c r="CC15" s="50"/>
      <c r="CD15" s="50"/>
      <c r="CE15" s="50"/>
      <c r="CF15" s="50"/>
      <c r="CG15" s="50"/>
      <c r="CH15" s="50"/>
      <c r="CI15" s="50"/>
      <c r="CJ15" s="50"/>
      <c r="CK15" s="50"/>
      <c r="CL15" s="50"/>
      <c r="CM15" s="50"/>
      <c r="CN15" s="50"/>
      <c r="CO15" s="50"/>
      <c r="CP15" s="50"/>
      <c r="CQ15" s="50"/>
      <c r="CR15" s="50"/>
      <c r="CS15" s="50"/>
      <c r="CT15" s="50"/>
      <c r="CU15" s="50"/>
      <c r="CV15" s="50"/>
      <c r="CW15" s="50"/>
      <c r="CX15" s="50"/>
      <c r="CY15" s="50"/>
      <c r="CZ15" s="50"/>
      <c r="DA15" s="50"/>
      <c r="DB15" s="50"/>
      <c r="DC15" s="50"/>
      <c r="DD15" s="50"/>
      <c r="DE15" s="50"/>
      <c r="DF15" s="50"/>
      <c r="DG15" s="50"/>
      <c r="DH15" s="50"/>
      <c r="DI15" s="50"/>
      <c r="DJ15" s="50"/>
      <c r="DK15" s="50"/>
      <c r="DL15" s="50"/>
      <c r="DM15" s="50"/>
      <c r="DN15" s="50"/>
      <c r="DO15" s="50"/>
      <c r="DP15" s="50"/>
      <c r="DQ15" s="50"/>
      <c r="DR15" s="50"/>
      <c r="DS15" s="50"/>
      <c r="DT15" s="50"/>
      <c r="DU15" s="50"/>
      <c r="DV15" s="50"/>
      <c r="DW15" s="50"/>
      <c r="DX15" s="50"/>
      <c r="DY15" s="50"/>
      <c r="DZ15" s="50"/>
      <c r="EA15" s="50"/>
      <c r="EB15" s="50"/>
      <c r="EC15" s="50"/>
      <c r="ED15" s="50"/>
      <c r="EE15" s="50"/>
      <c r="EF15" s="50"/>
      <c r="EG15" s="50"/>
      <c r="EH15" s="50"/>
      <c r="EI15" s="50"/>
      <c r="EJ15" s="50"/>
      <c r="EK15" s="50"/>
      <c r="EL15" s="50"/>
      <c r="EM15" s="50"/>
      <c r="EN15" s="50"/>
      <c r="EO15" s="50"/>
      <c r="EP15" s="50"/>
      <c r="EQ15" s="50"/>
      <c r="ER15" s="50"/>
    </row>
    <row r="16" spans="1:148" s="40" customFormat="1" ht="21.75" customHeight="1" thickBot="1">
      <c r="A16" s="54" t="s">
        <v>119</v>
      </c>
      <c r="B16" s="74">
        <f t="shared" ref="B16:M16" si="3">SUM(B17:B27)</f>
        <v>6520</v>
      </c>
      <c r="C16" s="74">
        <f t="shared" si="3"/>
        <v>1178995</v>
      </c>
      <c r="D16" s="74">
        <f t="shared" si="3"/>
        <v>1194</v>
      </c>
      <c r="E16" s="74">
        <f t="shared" si="3"/>
        <v>420086</v>
      </c>
      <c r="F16" s="74">
        <f>SUM(F17:F27)</f>
        <v>286</v>
      </c>
      <c r="G16" s="74">
        <f>SUM(G17:G27)</f>
        <v>66071</v>
      </c>
      <c r="H16" s="91">
        <f t="shared" si="3"/>
        <v>4680</v>
      </c>
      <c r="I16" s="74">
        <f t="shared" si="3"/>
        <v>96726</v>
      </c>
      <c r="J16" s="74">
        <f t="shared" si="3"/>
        <v>63</v>
      </c>
      <c r="K16" s="74">
        <f t="shared" si="3"/>
        <v>362895</v>
      </c>
      <c r="L16" s="74">
        <f t="shared" si="3"/>
        <v>297</v>
      </c>
      <c r="M16" s="74">
        <f t="shared" si="3"/>
        <v>233217</v>
      </c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50"/>
      <c r="BO16" s="50"/>
      <c r="BP16" s="50"/>
      <c r="BQ16" s="50"/>
      <c r="BR16" s="50"/>
      <c r="BS16" s="50"/>
      <c r="BT16" s="50"/>
      <c r="BU16" s="50"/>
      <c r="BV16" s="50"/>
      <c r="BW16" s="50"/>
      <c r="BX16" s="50"/>
      <c r="BY16" s="50"/>
      <c r="BZ16" s="50"/>
      <c r="CA16" s="50"/>
      <c r="CB16" s="50"/>
      <c r="CC16" s="50"/>
      <c r="CD16" s="50"/>
      <c r="CE16" s="50"/>
      <c r="CF16" s="50"/>
      <c r="CG16" s="50"/>
      <c r="CH16" s="50"/>
      <c r="CI16" s="50"/>
      <c r="CJ16" s="50"/>
      <c r="CK16" s="50"/>
      <c r="CL16" s="50"/>
      <c r="CM16" s="50"/>
      <c r="CN16" s="50"/>
      <c r="CO16" s="50"/>
      <c r="CP16" s="50"/>
      <c r="CQ16" s="50"/>
      <c r="CR16" s="50"/>
      <c r="CS16" s="50"/>
      <c r="CT16" s="50"/>
      <c r="CU16" s="50"/>
      <c r="CV16" s="50"/>
      <c r="CW16" s="50"/>
      <c r="CX16" s="50"/>
      <c r="CY16" s="50"/>
      <c r="CZ16" s="50"/>
      <c r="DA16" s="50"/>
      <c r="DB16" s="50"/>
      <c r="DC16" s="50"/>
      <c r="DD16" s="50"/>
      <c r="DE16" s="50"/>
      <c r="DF16" s="50"/>
      <c r="DG16" s="50"/>
      <c r="DH16" s="50"/>
      <c r="DI16" s="50"/>
      <c r="DJ16" s="50"/>
      <c r="DK16" s="50"/>
      <c r="DL16" s="50"/>
      <c r="DM16" s="50"/>
      <c r="DN16" s="50"/>
      <c r="DO16" s="50"/>
      <c r="DP16" s="50"/>
      <c r="DQ16" s="50"/>
      <c r="DR16" s="50"/>
      <c r="DS16" s="50"/>
      <c r="DT16" s="50"/>
      <c r="DU16" s="50"/>
      <c r="DV16" s="50"/>
      <c r="DW16" s="50"/>
      <c r="DX16" s="50"/>
      <c r="DY16" s="50"/>
      <c r="DZ16" s="50"/>
      <c r="EA16" s="50"/>
      <c r="EB16" s="50"/>
      <c r="EC16" s="50"/>
      <c r="ED16" s="50"/>
      <c r="EE16" s="50"/>
      <c r="EF16" s="50"/>
      <c r="EG16" s="50"/>
      <c r="EH16" s="50"/>
      <c r="EI16" s="50"/>
      <c r="EJ16" s="50"/>
      <c r="EK16" s="50"/>
      <c r="EL16" s="50"/>
      <c r="EM16" s="50"/>
      <c r="EN16" s="50"/>
      <c r="EO16" s="50"/>
      <c r="EP16" s="50"/>
      <c r="EQ16" s="50"/>
      <c r="ER16" s="50"/>
    </row>
    <row r="17" spans="1:148" s="40" customFormat="1" ht="21.75" customHeight="1">
      <c r="A17" s="43" t="s">
        <v>120</v>
      </c>
      <c r="B17" s="75">
        <f>SUM(D17,F17,H17,J17,L17)</f>
        <v>2933</v>
      </c>
      <c r="C17" s="75">
        <f>SUM(E17,G17,I17,K17,M17)</f>
        <v>106538</v>
      </c>
      <c r="D17" s="80">
        <v>268</v>
      </c>
      <c r="E17" s="80">
        <v>63785</v>
      </c>
      <c r="F17" s="80">
        <v>44</v>
      </c>
      <c r="G17" s="80">
        <v>2617</v>
      </c>
      <c r="H17" s="92">
        <v>2554</v>
      </c>
      <c r="I17" s="80">
        <v>28870</v>
      </c>
      <c r="J17" s="80">
        <v>12</v>
      </c>
      <c r="K17" s="80">
        <v>617</v>
      </c>
      <c r="L17" s="80">
        <v>55</v>
      </c>
      <c r="M17" s="80">
        <v>10649</v>
      </c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50"/>
      <c r="BO17" s="50"/>
      <c r="BP17" s="50"/>
      <c r="BQ17" s="50"/>
      <c r="BR17" s="50"/>
      <c r="BS17" s="50"/>
      <c r="BT17" s="50"/>
      <c r="BU17" s="50"/>
      <c r="BV17" s="50"/>
      <c r="BW17" s="50"/>
      <c r="BX17" s="50"/>
      <c r="BY17" s="50"/>
      <c r="BZ17" s="50"/>
      <c r="CA17" s="50"/>
      <c r="CB17" s="50"/>
      <c r="CC17" s="50"/>
      <c r="CD17" s="50"/>
      <c r="CE17" s="50"/>
      <c r="CF17" s="50"/>
      <c r="CG17" s="50"/>
      <c r="CH17" s="50"/>
      <c r="CI17" s="50"/>
      <c r="CJ17" s="50"/>
      <c r="CK17" s="50"/>
      <c r="CL17" s="50"/>
      <c r="CM17" s="50"/>
      <c r="CN17" s="50"/>
      <c r="CO17" s="50"/>
      <c r="CP17" s="50"/>
      <c r="CQ17" s="50"/>
      <c r="CR17" s="50"/>
      <c r="CS17" s="50"/>
      <c r="CT17" s="50"/>
      <c r="CU17" s="50"/>
      <c r="CV17" s="50"/>
      <c r="CW17" s="50"/>
      <c r="CX17" s="50"/>
      <c r="CY17" s="50"/>
      <c r="CZ17" s="50"/>
      <c r="DA17" s="50"/>
      <c r="DB17" s="50"/>
      <c r="DC17" s="50"/>
      <c r="DD17" s="50"/>
      <c r="DE17" s="50"/>
      <c r="DF17" s="50"/>
      <c r="DG17" s="50"/>
      <c r="DH17" s="50"/>
      <c r="DI17" s="50"/>
      <c r="DJ17" s="50"/>
      <c r="DK17" s="50"/>
      <c r="DL17" s="50"/>
      <c r="DM17" s="50"/>
      <c r="DN17" s="50"/>
      <c r="DO17" s="50"/>
      <c r="DP17" s="50"/>
      <c r="DQ17" s="50"/>
      <c r="DR17" s="50"/>
      <c r="DS17" s="50"/>
      <c r="DT17" s="50"/>
      <c r="DU17" s="50"/>
      <c r="DV17" s="50"/>
      <c r="DW17" s="50"/>
      <c r="DX17" s="50"/>
      <c r="DY17" s="50"/>
      <c r="DZ17" s="50"/>
      <c r="EA17" s="50"/>
      <c r="EB17" s="50"/>
      <c r="EC17" s="50"/>
      <c r="ED17" s="50"/>
      <c r="EE17" s="50"/>
      <c r="EF17" s="50"/>
      <c r="EG17" s="50"/>
      <c r="EH17" s="50"/>
      <c r="EI17" s="50"/>
      <c r="EJ17" s="50"/>
      <c r="EK17" s="50"/>
      <c r="EL17" s="50"/>
      <c r="EM17" s="50"/>
      <c r="EN17" s="50"/>
      <c r="EO17" s="50"/>
      <c r="EP17" s="50"/>
      <c r="EQ17" s="50"/>
      <c r="ER17" s="50"/>
    </row>
    <row r="18" spans="1:148" s="40" customFormat="1" ht="21.75" customHeight="1">
      <c r="A18" s="41" t="s">
        <v>121</v>
      </c>
      <c r="B18" s="75">
        <f t="shared" ref="B18:C27" si="4">SUM(D18,F18,H18,J18,L18)</f>
        <v>1001</v>
      </c>
      <c r="C18" s="75">
        <f t="shared" si="4"/>
        <v>119048</v>
      </c>
      <c r="D18" s="80">
        <v>132</v>
      </c>
      <c r="E18" s="80">
        <v>35577</v>
      </c>
      <c r="F18" s="80">
        <v>20</v>
      </c>
      <c r="G18" s="80">
        <v>397</v>
      </c>
      <c r="H18" s="92">
        <v>780</v>
      </c>
      <c r="I18" s="80">
        <v>8614</v>
      </c>
      <c r="J18" s="80">
        <v>30</v>
      </c>
      <c r="K18" s="80">
        <v>45029</v>
      </c>
      <c r="L18" s="80">
        <v>39</v>
      </c>
      <c r="M18" s="80">
        <v>29431</v>
      </c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</row>
    <row r="19" spans="1:148" s="40" customFormat="1" ht="21.75" customHeight="1">
      <c r="A19" s="41" t="s">
        <v>122</v>
      </c>
      <c r="B19" s="75">
        <f t="shared" si="4"/>
        <v>2021</v>
      </c>
      <c r="C19" s="75">
        <f t="shared" si="4"/>
        <v>158719</v>
      </c>
      <c r="D19" s="80">
        <v>658</v>
      </c>
      <c r="E19" s="80">
        <v>68234</v>
      </c>
      <c r="F19" s="80">
        <v>195</v>
      </c>
      <c r="G19" s="80">
        <v>22430</v>
      </c>
      <c r="H19" s="92">
        <v>1036</v>
      </c>
      <c r="I19" s="80">
        <v>55204</v>
      </c>
      <c r="J19" s="80">
        <v>7</v>
      </c>
      <c r="K19" s="80">
        <v>663</v>
      </c>
      <c r="L19" s="80">
        <v>125</v>
      </c>
      <c r="M19" s="80">
        <v>12188</v>
      </c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/>
      <c r="EP19" s="50"/>
      <c r="EQ19" s="50"/>
      <c r="ER19" s="50"/>
    </row>
    <row r="20" spans="1:148" s="40" customFormat="1" ht="21.75" customHeight="1">
      <c r="A20" s="41" t="s">
        <v>123</v>
      </c>
      <c r="B20" s="75">
        <f t="shared" si="4"/>
        <v>0</v>
      </c>
      <c r="C20" s="75">
        <f t="shared" si="4"/>
        <v>0</v>
      </c>
      <c r="D20" s="80"/>
      <c r="E20" s="80"/>
      <c r="F20" s="80"/>
      <c r="G20" s="80"/>
      <c r="H20" s="92"/>
      <c r="I20" s="80"/>
      <c r="J20" s="80"/>
      <c r="K20" s="80"/>
      <c r="L20" s="80"/>
      <c r="M20" s="8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</row>
    <row r="21" spans="1:148" s="40" customFormat="1" ht="21.75" customHeight="1">
      <c r="A21" s="41" t="s">
        <v>124</v>
      </c>
      <c r="B21" s="75">
        <f t="shared" si="4"/>
        <v>87</v>
      </c>
      <c r="C21" s="75">
        <f t="shared" si="4"/>
        <v>748019</v>
      </c>
      <c r="D21" s="80">
        <v>61</v>
      </c>
      <c r="E21" s="80">
        <v>238952</v>
      </c>
      <c r="F21" s="80">
        <v>9</v>
      </c>
      <c r="G21" s="80">
        <v>40310</v>
      </c>
      <c r="H21" s="92"/>
      <c r="I21" s="80"/>
      <c r="J21" s="80">
        <v>8</v>
      </c>
      <c r="K21" s="80">
        <v>312877</v>
      </c>
      <c r="L21" s="80">
        <v>9</v>
      </c>
      <c r="M21" s="80">
        <v>155880</v>
      </c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  <c r="DI21" s="50"/>
      <c r="DJ21" s="50"/>
      <c r="DK21" s="50"/>
      <c r="DL21" s="50"/>
      <c r="DM21" s="50"/>
      <c r="DN21" s="50"/>
      <c r="DO21" s="50"/>
      <c r="DP21" s="50"/>
      <c r="DQ21" s="50"/>
      <c r="DR21" s="50"/>
      <c r="DS21" s="50"/>
      <c r="DT21" s="50"/>
      <c r="DU21" s="50"/>
      <c r="DV21" s="50"/>
      <c r="DW21" s="50"/>
      <c r="DX21" s="50"/>
      <c r="DY21" s="50"/>
      <c r="DZ21" s="50"/>
      <c r="EA21" s="50"/>
      <c r="EB21" s="50"/>
      <c r="EC21" s="50"/>
      <c r="ED21" s="50"/>
      <c r="EE21" s="50"/>
      <c r="EF21" s="50"/>
      <c r="EG21" s="50"/>
      <c r="EH21" s="50"/>
      <c r="EI21" s="50"/>
      <c r="EJ21" s="50"/>
      <c r="EK21" s="50"/>
      <c r="EL21" s="50"/>
      <c r="EM21" s="50"/>
      <c r="EN21" s="50"/>
      <c r="EO21" s="50"/>
      <c r="EP21" s="50"/>
      <c r="EQ21" s="50"/>
      <c r="ER21" s="50"/>
    </row>
    <row r="22" spans="1:148" s="40" customFormat="1" ht="21.75" customHeight="1">
      <c r="A22" s="41" t="s">
        <v>125</v>
      </c>
      <c r="B22" s="75">
        <f t="shared" si="4"/>
        <v>0</v>
      </c>
      <c r="C22" s="75">
        <f t="shared" si="4"/>
        <v>0</v>
      </c>
      <c r="D22" s="80"/>
      <c r="E22" s="80"/>
      <c r="F22" s="80"/>
      <c r="G22" s="80"/>
      <c r="H22" s="92"/>
      <c r="I22" s="80"/>
      <c r="J22" s="80"/>
      <c r="K22" s="80"/>
      <c r="L22" s="80"/>
      <c r="M22" s="8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0"/>
      <c r="DK22" s="50"/>
      <c r="DL22" s="50"/>
      <c r="DM22" s="50"/>
      <c r="DN22" s="50"/>
      <c r="DO22" s="50"/>
      <c r="DP22" s="50"/>
      <c r="DQ22" s="50"/>
      <c r="DR22" s="50"/>
      <c r="DS22" s="50"/>
      <c r="DT22" s="50"/>
      <c r="DU22" s="50"/>
      <c r="DV22" s="50"/>
      <c r="DW22" s="50"/>
      <c r="DX22" s="50"/>
      <c r="DY22" s="50"/>
      <c r="DZ22" s="50"/>
      <c r="EA22" s="50"/>
      <c r="EB22" s="50"/>
      <c r="EC22" s="50"/>
      <c r="ED22" s="50"/>
      <c r="EE22" s="50"/>
      <c r="EF22" s="50"/>
      <c r="EG22" s="50"/>
      <c r="EH22" s="50"/>
      <c r="EI22" s="50"/>
      <c r="EJ22" s="50"/>
      <c r="EK22" s="50"/>
      <c r="EL22" s="50"/>
      <c r="EM22" s="50"/>
      <c r="EN22" s="50"/>
      <c r="EO22" s="50"/>
      <c r="EP22" s="50"/>
      <c r="EQ22" s="50"/>
      <c r="ER22" s="50"/>
    </row>
    <row r="23" spans="1:148" s="40" customFormat="1" ht="21.75" customHeight="1">
      <c r="A23" s="41" t="s">
        <v>126</v>
      </c>
      <c r="B23" s="75">
        <f t="shared" si="4"/>
        <v>0</v>
      </c>
      <c r="C23" s="75">
        <f t="shared" si="4"/>
        <v>0</v>
      </c>
      <c r="D23" s="80"/>
      <c r="E23" s="80"/>
      <c r="F23" s="80"/>
      <c r="G23" s="80"/>
      <c r="H23" s="92"/>
      <c r="I23" s="80"/>
      <c r="J23" s="80"/>
      <c r="K23" s="80"/>
      <c r="L23" s="80"/>
      <c r="M23" s="8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50"/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50"/>
      <c r="CW23" s="50"/>
      <c r="CX23" s="50"/>
      <c r="CY23" s="50"/>
      <c r="CZ23" s="50"/>
      <c r="DA23" s="50"/>
      <c r="DB23" s="50"/>
      <c r="DC23" s="50"/>
      <c r="DD23" s="50"/>
      <c r="DE23" s="50"/>
      <c r="DF23" s="50"/>
      <c r="DG23" s="50"/>
      <c r="DH23" s="50"/>
      <c r="DI23" s="50"/>
      <c r="DJ23" s="50"/>
      <c r="DK23" s="50"/>
      <c r="DL23" s="50"/>
      <c r="DM23" s="50"/>
      <c r="DN23" s="50"/>
      <c r="DO23" s="50"/>
      <c r="DP23" s="50"/>
      <c r="DQ23" s="50"/>
      <c r="DR23" s="50"/>
      <c r="DS23" s="50"/>
      <c r="DT23" s="50"/>
      <c r="DU23" s="50"/>
      <c r="DV23" s="50"/>
      <c r="DW23" s="50"/>
      <c r="DX23" s="50"/>
      <c r="DY23" s="50"/>
      <c r="DZ23" s="50"/>
      <c r="EA23" s="50"/>
      <c r="EB23" s="50"/>
      <c r="EC23" s="50"/>
      <c r="ED23" s="50"/>
      <c r="EE23" s="50"/>
      <c r="EF23" s="50"/>
      <c r="EG23" s="50"/>
      <c r="EH23" s="50"/>
      <c r="EI23" s="50"/>
      <c r="EJ23" s="50"/>
      <c r="EK23" s="50"/>
      <c r="EL23" s="50"/>
      <c r="EM23" s="50"/>
      <c r="EN23" s="50"/>
      <c r="EO23" s="50"/>
      <c r="EP23" s="50"/>
      <c r="EQ23" s="50"/>
      <c r="ER23" s="50"/>
    </row>
    <row r="24" spans="1:148" s="40" customFormat="1" ht="21.75" customHeight="1">
      <c r="A24" s="41" t="s">
        <v>127</v>
      </c>
      <c r="B24" s="75">
        <f t="shared" si="4"/>
        <v>0</v>
      </c>
      <c r="C24" s="75">
        <f t="shared" si="4"/>
        <v>0</v>
      </c>
      <c r="D24" s="80"/>
      <c r="E24" s="80"/>
      <c r="F24" s="80"/>
      <c r="G24" s="80"/>
      <c r="H24" s="92"/>
      <c r="I24" s="80"/>
      <c r="J24" s="80"/>
      <c r="K24" s="80"/>
      <c r="L24" s="80"/>
      <c r="M24" s="8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  <c r="CL24" s="50"/>
      <c r="CM24" s="50"/>
      <c r="CN24" s="50"/>
      <c r="CO24" s="50"/>
      <c r="CP24" s="50"/>
      <c r="CQ24" s="50"/>
      <c r="CR24" s="50"/>
      <c r="CS24" s="50"/>
      <c r="CT24" s="50"/>
      <c r="CU24" s="50"/>
      <c r="CV24" s="50"/>
      <c r="CW24" s="50"/>
      <c r="CX24" s="50"/>
      <c r="CY24" s="50"/>
      <c r="CZ24" s="50"/>
      <c r="DA24" s="50"/>
      <c r="DB24" s="50"/>
      <c r="DC24" s="50"/>
      <c r="DD24" s="50"/>
      <c r="DE24" s="50"/>
      <c r="DF24" s="50"/>
      <c r="DG24" s="50"/>
      <c r="DH24" s="50"/>
      <c r="DI24" s="50"/>
      <c r="DJ24" s="50"/>
      <c r="DK24" s="50"/>
      <c r="DL24" s="50"/>
      <c r="DM24" s="50"/>
      <c r="DN24" s="50"/>
      <c r="DO24" s="50"/>
      <c r="DP24" s="50"/>
      <c r="DQ24" s="50"/>
      <c r="DR24" s="50"/>
      <c r="DS24" s="50"/>
      <c r="DT24" s="50"/>
      <c r="DU24" s="50"/>
      <c r="DV24" s="50"/>
      <c r="DW24" s="50"/>
      <c r="DX24" s="50"/>
      <c r="DY24" s="50"/>
      <c r="DZ24" s="50"/>
      <c r="EA24" s="50"/>
      <c r="EB24" s="50"/>
      <c r="EC24" s="50"/>
      <c r="ED24" s="50"/>
      <c r="EE24" s="50"/>
      <c r="EF24" s="50"/>
      <c r="EG24" s="50"/>
      <c r="EH24" s="50"/>
      <c r="EI24" s="50"/>
      <c r="EJ24" s="50"/>
      <c r="EK24" s="50"/>
      <c r="EL24" s="50"/>
      <c r="EM24" s="50"/>
      <c r="EN24" s="50"/>
      <c r="EO24" s="50"/>
      <c r="EP24" s="50"/>
      <c r="EQ24" s="50"/>
      <c r="ER24" s="50"/>
    </row>
    <row r="25" spans="1:148" s="40" customFormat="1" ht="21.75" customHeight="1">
      <c r="A25" s="41" t="s">
        <v>128</v>
      </c>
      <c r="B25" s="75">
        <f t="shared" si="4"/>
        <v>120</v>
      </c>
      <c r="C25" s="75">
        <f t="shared" si="4"/>
        <v>13048</v>
      </c>
      <c r="D25" s="80">
        <v>18</v>
      </c>
      <c r="E25" s="80">
        <v>969</v>
      </c>
      <c r="F25" s="80"/>
      <c r="G25" s="80"/>
      <c r="H25" s="92">
        <v>68</v>
      </c>
      <c r="I25" s="80">
        <v>839</v>
      </c>
      <c r="J25" s="80">
        <v>0</v>
      </c>
      <c r="K25" s="80">
        <v>0</v>
      </c>
      <c r="L25" s="80">
        <v>34</v>
      </c>
      <c r="M25" s="80">
        <v>11240</v>
      </c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  <c r="CL25" s="50"/>
      <c r="CM25" s="50"/>
      <c r="CN25" s="50"/>
      <c r="CO25" s="50"/>
      <c r="CP25" s="50"/>
      <c r="CQ25" s="50"/>
      <c r="CR25" s="50"/>
      <c r="CS25" s="50"/>
      <c r="CT25" s="50"/>
      <c r="CU25" s="50"/>
      <c r="CV25" s="50"/>
      <c r="CW25" s="50"/>
      <c r="CX25" s="50"/>
      <c r="CY25" s="50"/>
      <c r="CZ25" s="50"/>
      <c r="DA25" s="50"/>
      <c r="DB25" s="50"/>
      <c r="DC25" s="50"/>
      <c r="DD25" s="50"/>
      <c r="DE25" s="50"/>
      <c r="DF25" s="50"/>
      <c r="DG25" s="50"/>
      <c r="DH25" s="50"/>
      <c r="DI25" s="50"/>
      <c r="DJ25" s="50"/>
      <c r="DK25" s="50"/>
      <c r="DL25" s="50"/>
      <c r="DM25" s="50"/>
      <c r="DN25" s="50"/>
      <c r="DO25" s="50"/>
      <c r="DP25" s="50"/>
      <c r="DQ25" s="50"/>
      <c r="DR25" s="50"/>
      <c r="DS25" s="50"/>
      <c r="DT25" s="50"/>
      <c r="DU25" s="50"/>
      <c r="DV25" s="50"/>
      <c r="DW25" s="50"/>
      <c r="DX25" s="50"/>
      <c r="DY25" s="50"/>
      <c r="DZ25" s="50"/>
      <c r="EA25" s="50"/>
      <c r="EB25" s="50"/>
      <c r="EC25" s="50"/>
      <c r="ED25" s="50"/>
      <c r="EE25" s="50"/>
      <c r="EF25" s="50"/>
      <c r="EG25" s="50"/>
      <c r="EH25" s="50"/>
      <c r="EI25" s="50"/>
      <c r="EJ25" s="50"/>
      <c r="EK25" s="50"/>
      <c r="EL25" s="50"/>
      <c r="EM25" s="50"/>
      <c r="EN25" s="50"/>
      <c r="EO25" s="50"/>
      <c r="EP25" s="50"/>
      <c r="EQ25" s="50"/>
      <c r="ER25" s="50"/>
    </row>
    <row r="26" spans="1:148" s="40" customFormat="1" ht="21.75" customHeight="1">
      <c r="A26" s="41" t="s">
        <v>129</v>
      </c>
      <c r="B26" s="75">
        <f t="shared" si="4"/>
        <v>353</v>
      </c>
      <c r="C26" s="75">
        <f t="shared" si="4"/>
        <v>30639</v>
      </c>
      <c r="D26" s="80">
        <v>57</v>
      </c>
      <c r="E26" s="80">
        <v>12569</v>
      </c>
      <c r="F26" s="80">
        <v>18</v>
      </c>
      <c r="G26" s="80">
        <v>317</v>
      </c>
      <c r="H26" s="92">
        <v>240</v>
      </c>
      <c r="I26" s="80">
        <v>2923</v>
      </c>
      <c r="J26" s="80">
        <v>3</v>
      </c>
      <c r="K26" s="80">
        <v>1001</v>
      </c>
      <c r="L26" s="80">
        <v>35</v>
      </c>
      <c r="M26" s="80">
        <v>13829</v>
      </c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0"/>
      <c r="CK26" s="50"/>
      <c r="CL26" s="50"/>
      <c r="CM26" s="50"/>
      <c r="CN26" s="50"/>
      <c r="CO26" s="50"/>
      <c r="CP26" s="50"/>
      <c r="CQ26" s="50"/>
      <c r="CR26" s="50"/>
      <c r="CS26" s="50"/>
      <c r="CT26" s="50"/>
      <c r="CU26" s="50"/>
      <c r="CV26" s="50"/>
      <c r="CW26" s="50"/>
      <c r="CX26" s="50"/>
      <c r="CY26" s="50"/>
      <c r="CZ26" s="50"/>
      <c r="DA26" s="50"/>
      <c r="DB26" s="50"/>
      <c r="DC26" s="50"/>
      <c r="DD26" s="50"/>
      <c r="DE26" s="50"/>
      <c r="DF26" s="50"/>
      <c r="DG26" s="50"/>
      <c r="DH26" s="50"/>
      <c r="DI26" s="50"/>
      <c r="DJ26" s="50"/>
      <c r="DK26" s="50"/>
      <c r="DL26" s="50"/>
      <c r="DM26" s="50"/>
      <c r="DN26" s="50"/>
      <c r="DO26" s="50"/>
      <c r="DP26" s="50"/>
      <c r="DQ26" s="50"/>
      <c r="DR26" s="50"/>
      <c r="DS26" s="50"/>
      <c r="DT26" s="50"/>
      <c r="DU26" s="50"/>
      <c r="DV26" s="50"/>
      <c r="DW26" s="50"/>
      <c r="DX26" s="50"/>
      <c r="DY26" s="50"/>
      <c r="DZ26" s="50"/>
      <c r="EA26" s="50"/>
      <c r="EB26" s="50"/>
      <c r="EC26" s="50"/>
      <c r="ED26" s="50"/>
      <c r="EE26" s="50"/>
      <c r="EF26" s="50"/>
      <c r="EG26" s="50"/>
      <c r="EH26" s="50"/>
      <c r="EI26" s="50"/>
      <c r="EJ26" s="50"/>
      <c r="EK26" s="50"/>
      <c r="EL26" s="50"/>
      <c r="EM26" s="50"/>
      <c r="EN26" s="50"/>
      <c r="EO26" s="50"/>
      <c r="EP26" s="50"/>
      <c r="EQ26" s="50"/>
      <c r="ER26" s="50"/>
    </row>
    <row r="27" spans="1:148" s="40" customFormat="1" ht="21.75" customHeight="1">
      <c r="A27" s="41" t="s">
        <v>130</v>
      </c>
      <c r="B27" s="75">
        <f t="shared" si="4"/>
        <v>5</v>
      </c>
      <c r="C27" s="75">
        <f t="shared" si="4"/>
        <v>2984</v>
      </c>
      <c r="D27" s="80"/>
      <c r="E27" s="80"/>
      <c r="F27" s="80"/>
      <c r="G27" s="80"/>
      <c r="H27" s="92">
        <v>2</v>
      </c>
      <c r="I27" s="80">
        <v>276</v>
      </c>
      <c r="J27" s="80">
        <v>3</v>
      </c>
      <c r="K27" s="80">
        <v>2708</v>
      </c>
      <c r="L27" s="80"/>
      <c r="M27" s="8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50"/>
      <c r="CJ27" s="50"/>
      <c r="CK27" s="50"/>
      <c r="CL27" s="50"/>
      <c r="CM27" s="50"/>
      <c r="CN27" s="50"/>
      <c r="CO27" s="50"/>
      <c r="CP27" s="50"/>
      <c r="CQ27" s="50"/>
      <c r="CR27" s="50"/>
      <c r="CS27" s="50"/>
      <c r="CT27" s="50"/>
      <c r="CU27" s="50"/>
      <c r="CV27" s="50"/>
      <c r="CW27" s="50"/>
      <c r="CX27" s="50"/>
      <c r="CY27" s="50"/>
      <c r="CZ27" s="50"/>
      <c r="DA27" s="50"/>
      <c r="DB27" s="50"/>
      <c r="DC27" s="50"/>
      <c r="DD27" s="50"/>
      <c r="DE27" s="50"/>
      <c r="DF27" s="50"/>
      <c r="DG27" s="50"/>
      <c r="DH27" s="50"/>
      <c r="DI27" s="50"/>
      <c r="DJ27" s="50"/>
      <c r="DK27" s="50"/>
      <c r="DL27" s="50"/>
      <c r="DM27" s="50"/>
      <c r="DN27" s="50"/>
      <c r="DO27" s="50"/>
      <c r="DP27" s="50"/>
      <c r="DQ27" s="50"/>
      <c r="DR27" s="50"/>
      <c r="DS27" s="50"/>
      <c r="DT27" s="50"/>
      <c r="DU27" s="50"/>
      <c r="DV27" s="50"/>
      <c r="DW27" s="50"/>
      <c r="DX27" s="50"/>
      <c r="DY27" s="50"/>
      <c r="DZ27" s="50"/>
      <c r="EA27" s="50"/>
      <c r="EB27" s="50"/>
      <c r="EC27" s="50"/>
      <c r="ED27" s="50"/>
      <c r="EE27" s="50"/>
      <c r="EF27" s="50"/>
      <c r="EG27" s="50"/>
      <c r="EH27" s="50"/>
      <c r="EI27" s="50"/>
      <c r="EJ27" s="50"/>
      <c r="EK27" s="50"/>
      <c r="EL27" s="50"/>
      <c r="EM27" s="50"/>
      <c r="EN27" s="50"/>
      <c r="EO27" s="50"/>
      <c r="EP27" s="50"/>
      <c r="EQ27" s="50"/>
      <c r="ER27" s="50"/>
    </row>
  </sheetData>
  <mergeCells count="8">
    <mergeCell ref="A1:O1"/>
    <mergeCell ref="A3:A4"/>
    <mergeCell ref="B3:C3"/>
    <mergeCell ref="D3:E3"/>
    <mergeCell ref="F3:G3"/>
    <mergeCell ref="H3:I3"/>
    <mergeCell ref="J3:K3"/>
    <mergeCell ref="L3:M3"/>
  </mergeCells>
  <phoneticPr fontId="2" type="noConversion"/>
  <pageMargins left="0.43" right="0.15748031496062992" top="0.46" bottom="0.23622047244094491" header="0.35433070866141736" footer="0.31496062992125984"/>
  <pageSetup paperSize="9" scale="90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11"/>
  <dimension ref="A1:O27"/>
  <sheetViews>
    <sheetView showZeros="0" zoomScale="85" zoomScaleNormal="90" workbookViewId="0">
      <pane ySplit="7" topLeftCell="A8" activePane="bottomLeft" state="frozen"/>
      <selection activeCell="E10" sqref="E10"/>
      <selection pane="bottomLeft" activeCell="A3" sqref="A3:A4"/>
    </sheetView>
  </sheetViews>
  <sheetFormatPr defaultRowHeight="13.5"/>
  <cols>
    <col min="1" max="1" width="9.88671875" style="52" customWidth="1"/>
    <col min="2" max="2" width="7.6640625" style="52" customWidth="1"/>
    <col min="3" max="3" width="11.21875" style="52" customWidth="1"/>
    <col min="4" max="4" width="7.21875" style="52" customWidth="1"/>
    <col min="5" max="5" width="10.88671875" style="52" customWidth="1"/>
    <col min="6" max="6" width="5.6640625" style="52" customWidth="1"/>
    <col min="7" max="7" width="9.77734375" style="52" customWidth="1"/>
    <col min="8" max="8" width="5.6640625" style="52" customWidth="1"/>
    <col min="9" max="9" width="9" style="52" bestFit="1" customWidth="1"/>
    <col min="10" max="10" width="7.5546875" style="52" customWidth="1"/>
    <col min="11" max="11" width="10.21875" style="52" customWidth="1"/>
    <col min="12" max="12" width="7.44140625" style="52" customWidth="1"/>
    <col min="13" max="13" width="10.5546875" style="52" customWidth="1"/>
    <col min="14" max="14" width="6.77734375" style="52" customWidth="1"/>
    <col min="15" max="15" width="9.77734375" style="52" customWidth="1"/>
    <col min="16" max="16384" width="8.88671875" style="52"/>
  </cols>
  <sheetData>
    <row r="1" spans="1:15" s="50" customFormat="1" ht="22.5" customHeight="1">
      <c r="A1" s="159" t="s">
        <v>176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</row>
    <row r="2" spans="1:15" s="50" customFormat="1">
      <c r="A2" s="56" t="s">
        <v>177</v>
      </c>
      <c r="O2" s="71" t="s">
        <v>140</v>
      </c>
    </row>
    <row r="3" spans="1:15" s="50" customFormat="1" ht="23.1" customHeight="1">
      <c r="A3" s="160" t="s">
        <v>141</v>
      </c>
      <c r="B3" s="160" t="s">
        <v>142</v>
      </c>
      <c r="C3" s="160"/>
      <c r="D3" s="160" t="s">
        <v>143</v>
      </c>
      <c r="E3" s="160"/>
      <c r="F3" s="160" t="s">
        <v>144</v>
      </c>
      <c r="G3" s="160"/>
      <c r="H3" s="160" t="s">
        <v>145</v>
      </c>
      <c r="I3" s="160"/>
      <c r="J3" s="160" t="s">
        <v>146</v>
      </c>
      <c r="K3" s="160"/>
      <c r="L3" s="160" t="s">
        <v>147</v>
      </c>
      <c r="M3" s="160"/>
      <c r="N3" s="160" t="s">
        <v>148</v>
      </c>
      <c r="O3" s="160"/>
    </row>
    <row r="4" spans="1:15" s="50" customFormat="1" ht="23.1" customHeight="1" thickBot="1">
      <c r="A4" s="161"/>
      <c r="B4" s="42" t="s">
        <v>149</v>
      </c>
      <c r="C4" s="42" t="s">
        <v>150</v>
      </c>
      <c r="D4" s="42" t="s">
        <v>149</v>
      </c>
      <c r="E4" s="42" t="s">
        <v>150</v>
      </c>
      <c r="F4" s="42" t="s">
        <v>149</v>
      </c>
      <c r="G4" s="42" t="s">
        <v>150</v>
      </c>
      <c r="H4" s="42" t="s">
        <v>149</v>
      </c>
      <c r="I4" s="42" t="s">
        <v>150</v>
      </c>
      <c r="J4" s="42" t="s">
        <v>149</v>
      </c>
      <c r="K4" s="42" t="s">
        <v>150</v>
      </c>
      <c r="L4" s="42" t="s">
        <v>149</v>
      </c>
      <c r="M4" s="42" t="s">
        <v>150</v>
      </c>
      <c r="N4" s="42" t="s">
        <v>149</v>
      </c>
      <c r="O4" s="42" t="s">
        <v>150</v>
      </c>
    </row>
    <row r="5" spans="1:15" s="50" customFormat="1" ht="21.75" customHeight="1" thickBot="1">
      <c r="A5" s="59" t="s">
        <v>151</v>
      </c>
      <c r="B5" s="73">
        <f t="shared" ref="B5:O5" si="0">+B6+B16</f>
        <v>16839</v>
      </c>
      <c r="C5" s="73">
        <f>+C6+C16</f>
        <v>3660128</v>
      </c>
      <c r="D5" s="73">
        <f t="shared" si="0"/>
        <v>178</v>
      </c>
      <c r="E5" s="73">
        <f t="shared" si="0"/>
        <v>40845</v>
      </c>
      <c r="F5" s="73">
        <f>+F6+F16</f>
        <v>5230</v>
      </c>
      <c r="G5" s="73">
        <f>+G6+G16</f>
        <v>417557</v>
      </c>
      <c r="H5" s="73">
        <f t="shared" si="0"/>
        <v>414</v>
      </c>
      <c r="I5" s="73">
        <f t="shared" si="0"/>
        <v>114271</v>
      </c>
      <c r="J5" s="73">
        <f t="shared" si="0"/>
        <v>72</v>
      </c>
      <c r="K5" s="73">
        <f t="shared" si="0"/>
        <v>70006</v>
      </c>
      <c r="L5" s="73">
        <f t="shared" si="0"/>
        <v>12</v>
      </c>
      <c r="M5" s="73">
        <f t="shared" si="0"/>
        <v>2730</v>
      </c>
      <c r="N5" s="73">
        <f t="shared" si="0"/>
        <v>10933</v>
      </c>
      <c r="O5" s="73">
        <f t="shared" si="0"/>
        <v>3014719</v>
      </c>
    </row>
    <row r="6" spans="1:15" s="50" customFormat="1" ht="21.75" customHeight="1" thickBot="1">
      <c r="A6" s="53" t="s">
        <v>152</v>
      </c>
      <c r="B6" s="74">
        <f t="shared" ref="B6:O6" si="1">SUM(B7:B15)</f>
        <v>7993</v>
      </c>
      <c r="C6" s="74">
        <f t="shared" si="1"/>
        <v>508690</v>
      </c>
      <c r="D6" s="74">
        <f t="shared" si="1"/>
        <v>110</v>
      </c>
      <c r="E6" s="74">
        <f t="shared" si="1"/>
        <v>23308</v>
      </c>
      <c r="F6" s="74">
        <f>SUM(F7:F15)</f>
        <v>4732</v>
      </c>
      <c r="G6" s="74">
        <f>SUM(G7:G15)</f>
        <v>272906</v>
      </c>
      <c r="H6" s="74">
        <f t="shared" si="1"/>
        <v>317</v>
      </c>
      <c r="I6" s="74">
        <f t="shared" si="1"/>
        <v>83570</v>
      </c>
      <c r="J6" s="74">
        <f t="shared" si="1"/>
        <v>72</v>
      </c>
      <c r="K6" s="74">
        <f t="shared" si="1"/>
        <v>70006</v>
      </c>
      <c r="L6" s="74">
        <f t="shared" si="1"/>
        <v>11</v>
      </c>
      <c r="M6" s="74">
        <f t="shared" si="1"/>
        <v>2713</v>
      </c>
      <c r="N6" s="74">
        <f t="shared" si="1"/>
        <v>2751</v>
      </c>
      <c r="O6" s="74">
        <f t="shared" si="1"/>
        <v>56187</v>
      </c>
    </row>
    <row r="7" spans="1:15" s="50" customFormat="1" ht="21.75" customHeight="1">
      <c r="A7" s="43" t="s">
        <v>153</v>
      </c>
      <c r="B7" s="75">
        <f t="shared" ref="B7:C15" si="2">SUM(D7,F7,H7,J7,L7,N7)</f>
        <v>210</v>
      </c>
      <c r="C7" s="75">
        <f t="shared" si="2"/>
        <v>320159</v>
      </c>
      <c r="D7" s="75">
        <f>SUM('[1]3-3-2'!D7,'[1]3-3-3'!D7)</f>
        <v>14</v>
      </c>
      <c r="E7" s="75">
        <f>SUM('[1]3-3-2'!E7,'[1]3-3-3'!E7)</f>
        <v>18301</v>
      </c>
      <c r="F7" s="75">
        <f>SUM('[1]3-3-2'!F7,'[1]3-3-3'!F7)</f>
        <v>113</v>
      </c>
      <c r="G7" s="75">
        <f>SUM('[1]3-3-2'!G7,'[1]3-3-3'!G7)</f>
        <v>168936</v>
      </c>
      <c r="H7" s="75">
        <f>SUM('[1]3-3-2'!H7,'[1]3-3-3'!H7)</f>
        <v>41</v>
      </c>
      <c r="I7" s="75">
        <f>SUM('[1]3-3-2'!I7,'[1]3-3-3'!I7)</f>
        <v>64002</v>
      </c>
      <c r="J7" s="75">
        <f>SUM('[1]3-3-2'!J7,'[1]3-3-3'!J7)</f>
        <v>36</v>
      </c>
      <c r="K7" s="75">
        <f>SUM('[1]3-3-2'!K7,'[1]3-3-3'!K7)</f>
        <v>63642</v>
      </c>
      <c r="L7" s="75">
        <f>SUM('[1]3-3-2'!L7,'[1]3-3-3'!L7)</f>
        <v>5</v>
      </c>
      <c r="M7" s="75">
        <f>SUM('[1]3-3-2'!M7,'[1]3-3-3'!M7)</f>
        <v>2478</v>
      </c>
      <c r="N7" s="75">
        <f>SUM('[1]3-3-2'!N7,'[1]3-3-3'!N7)</f>
        <v>1</v>
      </c>
      <c r="O7" s="75">
        <f>SUM('[1]3-3-2'!O7,'[1]3-3-3'!O7)</f>
        <v>2800</v>
      </c>
    </row>
    <row r="8" spans="1:15" s="50" customFormat="1" ht="21.75" customHeight="1">
      <c r="A8" s="41" t="s">
        <v>154</v>
      </c>
      <c r="B8" s="75">
        <f t="shared" si="2"/>
        <v>4317</v>
      </c>
      <c r="C8" s="75">
        <f t="shared" si="2"/>
        <v>91199</v>
      </c>
      <c r="D8" s="75">
        <f>SUM('[1]3-3-2'!D8,'[1]3-3-3'!D8)</f>
        <v>29</v>
      </c>
      <c r="E8" s="75">
        <f>SUM('[1]3-3-2'!E8,'[1]3-3-3'!E8)</f>
        <v>2342</v>
      </c>
      <c r="F8" s="75">
        <f>SUM('[1]3-3-2'!F8,'[1]3-3-3'!F8)</f>
        <v>4210</v>
      </c>
      <c r="G8" s="75">
        <f>SUM('[1]3-3-2'!G8,'[1]3-3-3'!G8)</f>
        <v>81304</v>
      </c>
      <c r="H8" s="75">
        <f>SUM('[1]3-3-2'!H8,'[1]3-3-3'!H8)</f>
        <v>75</v>
      </c>
      <c r="I8" s="75">
        <f>SUM('[1]3-3-2'!I8,'[1]3-3-3'!I8)</f>
        <v>7520</v>
      </c>
      <c r="J8" s="75">
        <f>SUM('[1]3-3-2'!J8,'[1]3-3-3'!J8)</f>
        <v>0</v>
      </c>
      <c r="K8" s="75">
        <f>SUM('[1]3-3-2'!K8,'[1]3-3-3'!K8)</f>
        <v>0</v>
      </c>
      <c r="L8" s="75">
        <f>SUM('[1]3-3-2'!L8,'[1]3-3-3'!L8)</f>
        <v>2</v>
      </c>
      <c r="M8" s="75">
        <f>SUM('[1]3-3-2'!M8,'[1]3-3-3'!M8)</f>
        <v>15</v>
      </c>
      <c r="N8" s="75">
        <f>SUM('[1]3-3-2'!N8,'[1]3-3-3'!N8)</f>
        <v>1</v>
      </c>
      <c r="O8" s="75">
        <f>SUM('[1]3-3-2'!O8,'[1]3-3-3'!O8)</f>
        <v>18</v>
      </c>
    </row>
    <row r="9" spans="1:15" s="50" customFormat="1" ht="21.75" customHeight="1">
      <c r="A9" s="45" t="s">
        <v>155</v>
      </c>
      <c r="B9" s="75">
        <f t="shared" si="2"/>
        <v>986</v>
      </c>
      <c r="C9" s="75">
        <f t="shared" si="2"/>
        <v>24997</v>
      </c>
      <c r="D9" s="75">
        <f>SUM('[1]3-3-2'!D9,'[1]3-3-3'!D9)</f>
        <v>0</v>
      </c>
      <c r="E9" s="75">
        <f>SUM('[1]3-3-2'!E9,'[1]3-3-3'!E9)</f>
        <v>0</v>
      </c>
      <c r="F9" s="75">
        <f>SUM('[1]3-3-2'!F9,'[1]3-3-3'!F9)</f>
        <v>8</v>
      </c>
      <c r="G9" s="75">
        <f>SUM('[1]3-3-2'!G9,'[1]3-3-3'!G9)</f>
        <v>40</v>
      </c>
      <c r="H9" s="75">
        <f>SUM('[1]3-3-2'!H9,'[1]3-3-3'!H9)</f>
        <v>7</v>
      </c>
      <c r="I9" s="75">
        <f>SUM('[1]3-3-2'!I9,'[1]3-3-3'!I9)</f>
        <v>166</v>
      </c>
      <c r="J9" s="75">
        <f>SUM('[1]3-3-2'!J9,'[1]3-3-3'!J9)</f>
        <v>0</v>
      </c>
      <c r="K9" s="75">
        <f>SUM('[1]3-3-2'!K9,'[1]3-3-3'!K9)</f>
        <v>0</v>
      </c>
      <c r="L9" s="75">
        <f>SUM('[1]3-3-2'!L9,'[1]3-3-3'!L9)</f>
        <v>0</v>
      </c>
      <c r="M9" s="75">
        <f>SUM('[1]3-3-2'!M9,'[1]3-3-3'!M9)</f>
        <v>0</v>
      </c>
      <c r="N9" s="75">
        <f>SUM('[1]3-3-2'!N9,'[1]3-3-3'!N9)</f>
        <v>971</v>
      </c>
      <c r="O9" s="75">
        <f>SUM('[1]3-3-2'!O9,'[1]3-3-3'!O9)</f>
        <v>24791</v>
      </c>
    </row>
    <row r="10" spans="1:15" s="50" customFormat="1" ht="21.75" customHeight="1">
      <c r="A10" s="41" t="s">
        <v>156</v>
      </c>
      <c r="B10" s="75">
        <f t="shared" si="2"/>
        <v>0</v>
      </c>
      <c r="C10" s="75">
        <f t="shared" si="2"/>
        <v>0</v>
      </c>
      <c r="D10" s="75">
        <f>SUM('[1]3-3-2'!D10,'[1]3-3-3'!D10)</f>
        <v>0</v>
      </c>
      <c r="E10" s="75">
        <f>SUM('[1]3-3-2'!E10,'[1]3-3-3'!E10)</f>
        <v>0</v>
      </c>
      <c r="F10" s="75">
        <f>SUM('[1]3-3-2'!F10,'[1]3-3-3'!F10)</f>
        <v>0</v>
      </c>
      <c r="G10" s="75">
        <f>SUM('[1]3-3-2'!G10,'[1]3-3-3'!G10)</f>
        <v>0</v>
      </c>
      <c r="H10" s="75">
        <f>SUM('[1]3-3-2'!H10,'[1]3-3-3'!H10)</f>
        <v>0</v>
      </c>
      <c r="I10" s="75">
        <f>SUM('[1]3-3-2'!I10,'[1]3-3-3'!I10)</f>
        <v>0</v>
      </c>
      <c r="J10" s="75">
        <f>SUM('[1]3-3-2'!J10,'[1]3-3-3'!J10)</f>
        <v>0</v>
      </c>
      <c r="K10" s="75">
        <f>SUM('[1]3-3-2'!K10,'[1]3-3-3'!K10)</f>
        <v>0</v>
      </c>
      <c r="L10" s="75">
        <f>SUM('[1]3-3-2'!L10,'[1]3-3-3'!L10)</f>
        <v>0</v>
      </c>
      <c r="M10" s="75">
        <f>SUM('[1]3-3-2'!M10,'[1]3-3-3'!M10)</f>
        <v>0</v>
      </c>
      <c r="N10" s="75">
        <f>SUM('[1]3-3-2'!N10,'[1]3-3-3'!N10)</f>
        <v>0</v>
      </c>
      <c r="O10" s="75">
        <f>SUM('[1]3-3-2'!O10,'[1]3-3-3'!O10)</f>
        <v>0</v>
      </c>
    </row>
    <row r="11" spans="1:15" s="50" customFormat="1" ht="21.75" customHeight="1">
      <c r="A11" s="41" t="s">
        <v>157</v>
      </c>
      <c r="B11" s="75">
        <f t="shared" si="2"/>
        <v>11</v>
      </c>
      <c r="C11" s="75">
        <f t="shared" si="2"/>
        <v>1150</v>
      </c>
      <c r="D11" s="75">
        <f>SUM('[1]3-3-2'!D11,'[1]3-3-3'!D11)</f>
        <v>0</v>
      </c>
      <c r="E11" s="75">
        <f>SUM('[1]3-3-2'!E11,'[1]3-3-3'!E11)</f>
        <v>0</v>
      </c>
      <c r="F11" s="75">
        <f>SUM('[1]3-3-2'!F11,'[1]3-3-3'!F11)</f>
        <v>4</v>
      </c>
      <c r="G11" s="75">
        <f>SUM('[1]3-3-2'!G11,'[1]3-3-3'!G11)</f>
        <v>829</v>
      </c>
      <c r="H11" s="75">
        <f>SUM('[1]3-3-2'!H11,'[1]3-3-3'!H11)</f>
        <v>7</v>
      </c>
      <c r="I11" s="75">
        <f>SUM('[1]3-3-2'!I11,'[1]3-3-3'!I11)</f>
        <v>321</v>
      </c>
      <c r="J11" s="75">
        <f>SUM('[1]3-3-2'!J11,'[1]3-3-3'!J11)</f>
        <v>0</v>
      </c>
      <c r="K11" s="75">
        <f>SUM('[1]3-3-2'!K11,'[1]3-3-3'!K11)</f>
        <v>0</v>
      </c>
      <c r="L11" s="75">
        <f>SUM('[1]3-3-2'!L11,'[1]3-3-3'!L11)</f>
        <v>0</v>
      </c>
      <c r="M11" s="75">
        <f>SUM('[1]3-3-2'!M11,'[1]3-3-3'!M11)</f>
        <v>0</v>
      </c>
      <c r="N11" s="75">
        <f>SUM('[1]3-3-2'!N11,'[1]3-3-3'!N11)</f>
        <v>0</v>
      </c>
      <c r="O11" s="75">
        <f>SUM('[1]3-3-2'!O11,'[1]3-3-3'!O11)</f>
        <v>0</v>
      </c>
    </row>
    <row r="12" spans="1:15" s="50" customFormat="1" ht="21.75" customHeight="1">
      <c r="A12" s="41" t="s">
        <v>158</v>
      </c>
      <c r="B12" s="75">
        <f t="shared" si="2"/>
        <v>0</v>
      </c>
      <c r="C12" s="75">
        <f t="shared" si="2"/>
        <v>0</v>
      </c>
      <c r="D12" s="75">
        <f>SUM('[1]3-3-2'!D12,'[1]3-3-3'!D12)</f>
        <v>0</v>
      </c>
      <c r="E12" s="75">
        <f>SUM('[1]3-3-2'!E12,'[1]3-3-3'!E12)</f>
        <v>0</v>
      </c>
      <c r="F12" s="75">
        <f>SUM('[1]3-3-2'!F12,'[1]3-3-3'!F12)</f>
        <v>0</v>
      </c>
      <c r="G12" s="75">
        <f>SUM('[1]3-3-2'!G12,'[1]3-3-3'!G12)</f>
        <v>0</v>
      </c>
      <c r="H12" s="75">
        <f>SUM('[1]3-3-2'!H12,'[1]3-3-3'!H12)</f>
        <v>0</v>
      </c>
      <c r="I12" s="75">
        <f>SUM('[1]3-3-2'!I12,'[1]3-3-3'!I12)</f>
        <v>0</v>
      </c>
      <c r="J12" s="75">
        <f>SUM('[1]3-3-2'!J12,'[1]3-3-3'!J12)</f>
        <v>0</v>
      </c>
      <c r="K12" s="75">
        <f>SUM('[1]3-3-2'!K12,'[1]3-3-3'!K12)</f>
        <v>0</v>
      </c>
      <c r="L12" s="75">
        <f>SUM('[1]3-3-2'!L12,'[1]3-3-3'!L12)</f>
        <v>0</v>
      </c>
      <c r="M12" s="75">
        <f>SUM('[1]3-3-2'!M12,'[1]3-3-3'!M12)</f>
        <v>0</v>
      </c>
      <c r="N12" s="75">
        <f>SUM('[1]3-3-2'!N12,'[1]3-3-3'!N12)</f>
        <v>0</v>
      </c>
      <c r="O12" s="75">
        <f>SUM('[1]3-3-2'!O12,'[1]3-3-3'!O12)</f>
        <v>0</v>
      </c>
    </row>
    <row r="13" spans="1:15" s="50" customFormat="1" ht="21.75" customHeight="1">
      <c r="A13" s="41" t="s">
        <v>159</v>
      </c>
      <c r="B13" s="75">
        <f t="shared" si="2"/>
        <v>0</v>
      </c>
      <c r="C13" s="75">
        <f t="shared" si="2"/>
        <v>0</v>
      </c>
      <c r="D13" s="75">
        <f>SUM('[1]3-3-2'!D13,'[1]3-3-3'!D13)</f>
        <v>0</v>
      </c>
      <c r="E13" s="75">
        <f>SUM('[1]3-3-2'!E13,'[1]3-3-3'!E13)</f>
        <v>0</v>
      </c>
      <c r="F13" s="75">
        <f>SUM('[1]3-3-2'!F13,'[1]3-3-3'!F13)</f>
        <v>0</v>
      </c>
      <c r="G13" s="75">
        <f>SUM('[1]3-3-2'!G13,'[1]3-3-3'!G13)</f>
        <v>0</v>
      </c>
      <c r="H13" s="75">
        <f>SUM('[1]3-3-2'!H13,'[1]3-3-3'!H13)</f>
        <v>0</v>
      </c>
      <c r="I13" s="75">
        <f>SUM('[1]3-3-2'!I13,'[1]3-3-3'!I13)</f>
        <v>0</v>
      </c>
      <c r="J13" s="75">
        <f>SUM('[1]3-3-2'!J13,'[1]3-3-3'!J13)</f>
        <v>0</v>
      </c>
      <c r="K13" s="75">
        <f>SUM('[1]3-3-2'!K13,'[1]3-3-3'!K13)</f>
        <v>0</v>
      </c>
      <c r="L13" s="75">
        <f>SUM('[1]3-3-2'!L13,'[1]3-3-3'!L13)</f>
        <v>0</v>
      </c>
      <c r="M13" s="75">
        <f>SUM('[1]3-3-2'!M13,'[1]3-3-3'!M13)</f>
        <v>0</v>
      </c>
      <c r="N13" s="75">
        <f>SUM('[1]3-3-2'!N13,'[1]3-3-3'!N13)</f>
        <v>0</v>
      </c>
      <c r="O13" s="75">
        <f>SUM('[1]3-3-2'!O13,'[1]3-3-3'!O13)</f>
        <v>0</v>
      </c>
    </row>
    <row r="14" spans="1:15" s="50" customFormat="1" ht="21.75" customHeight="1">
      <c r="A14" s="41" t="s">
        <v>160</v>
      </c>
      <c r="B14" s="75">
        <f t="shared" si="2"/>
        <v>0</v>
      </c>
      <c r="C14" s="75">
        <f t="shared" si="2"/>
        <v>0</v>
      </c>
      <c r="D14" s="75">
        <f>SUM('[1]3-3-2'!D14,'[1]3-3-3'!D14)</f>
        <v>0</v>
      </c>
      <c r="E14" s="75">
        <f>SUM('[1]3-3-2'!E14,'[1]3-3-3'!E14)</f>
        <v>0</v>
      </c>
      <c r="F14" s="75">
        <f>SUM('[1]3-3-2'!F14,'[1]3-3-3'!F14)</f>
        <v>0</v>
      </c>
      <c r="G14" s="75">
        <f>SUM('[1]3-3-2'!G14,'[1]3-3-3'!G14)</f>
        <v>0</v>
      </c>
      <c r="H14" s="75">
        <f>SUM('[1]3-3-2'!H14,'[1]3-3-3'!H14)</f>
        <v>0</v>
      </c>
      <c r="I14" s="75">
        <f>SUM('[1]3-3-2'!I14,'[1]3-3-3'!I14)</f>
        <v>0</v>
      </c>
      <c r="J14" s="75">
        <f>SUM('[1]3-3-2'!J14,'[1]3-3-3'!J14)</f>
        <v>0</v>
      </c>
      <c r="K14" s="75">
        <f>SUM('[1]3-3-2'!K14,'[1]3-3-3'!K14)</f>
        <v>0</v>
      </c>
      <c r="L14" s="75">
        <f>SUM('[1]3-3-2'!L14,'[1]3-3-3'!L14)</f>
        <v>0</v>
      </c>
      <c r="M14" s="75">
        <f>SUM('[1]3-3-2'!M14,'[1]3-3-3'!M14)</f>
        <v>0</v>
      </c>
      <c r="N14" s="75">
        <f>SUM('[1]3-3-2'!N14,'[1]3-3-3'!N14)</f>
        <v>0</v>
      </c>
      <c r="O14" s="75">
        <f>SUM('[1]3-3-2'!O14,'[1]3-3-3'!O14)</f>
        <v>0</v>
      </c>
    </row>
    <row r="15" spans="1:15" s="50" customFormat="1" ht="21.75" customHeight="1" thickBot="1">
      <c r="A15" s="41" t="s">
        <v>161</v>
      </c>
      <c r="B15" s="75">
        <f t="shared" si="2"/>
        <v>2469</v>
      </c>
      <c r="C15" s="75">
        <f t="shared" si="2"/>
        <v>71185</v>
      </c>
      <c r="D15" s="75">
        <f>SUM('[1]3-3-2'!D15,'[1]3-3-3'!D15)</f>
        <v>67</v>
      </c>
      <c r="E15" s="75">
        <f>SUM('[1]3-3-2'!E15,'[1]3-3-3'!E15)</f>
        <v>2665</v>
      </c>
      <c r="F15" s="75">
        <f>SUM('[1]3-3-2'!F15,'[1]3-3-3'!F15)</f>
        <v>397</v>
      </c>
      <c r="G15" s="75">
        <f>SUM('[1]3-3-2'!G15,'[1]3-3-3'!G15)</f>
        <v>21797</v>
      </c>
      <c r="H15" s="75">
        <f>SUM('[1]3-3-2'!H15,'[1]3-3-3'!H15)</f>
        <v>187</v>
      </c>
      <c r="I15" s="75">
        <f>SUM('[1]3-3-2'!I15,'[1]3-3-3'!I15)</f>
        <v>11561</v>
      </c>
      <c r="J15" s="75">
        <f>SUM('[1]3-3-2'!J15,'[1]3-3-3'!J15)</f>
        <v>36</v>
      </c>
      <c r="K15" s="75">
        <f>SUM('[1]3-3-2'!K15,'[1]3-3-3'!K15)</f>
        <v>6364</v>
      </c>
      <c r="L15" s="75">
        <f>SUM('[1]3-3-2'!L15,'[1]3-3-3'!L15)</f>
        <v>4</v>
      </c>
      <c r="M15" s="75">
        <f>SUM('[1]3-3-2'!M15,'[1]3-3-3'!M15)</f>
        <v>220</v>
      </c>
      <c r="N15" s="75">
        <f>SUM('[1]3-3-2'!N15,'[1]3-3-3'!N15)</f>
        <v>1778</v>
      </c>
      <c r="O15" s="75">
        <f>SUM('[1]3-3-2'!O15,'[1]3-3-3'!O15)</f>
        <v>28578</v>
      </c>
    </row>
    <row r="16" spans="1:15" s="50" customFormat="1" ht="21.75" customHeight="1" thickBot="1">
      <c r="A16" s="54" t="s">
        <v>162</v>
      </c>
      <c r="B16" s="74">
        <f t="shared" ref="B16:O16" si="3">SUM(B17:B27)</f>
        <v>8846</v>
      </c>
      <c r="C16" s="74">
        <f t="shared" si="3"/>
        <v>3151438</v>
      </c>
      <c r="D16" s="74">
        <f t="shared" si="3"/>
        <v>68</v>
      </c>
      <c r="E16" s="74">
        <f t="shared" si="3"/>
        <v>17537</v>
      </c>
      <c r="F16" s="74">
        <f>SUM(F17:F27)</f>
        <v>498</v>
      </c>
      <c r="G16" s="74">
        <f>SUM(G17:G27)</f>
        <v>144651</v>
      </c>
      <c r="H16" s="74">
        <f t="shared" si="3"/>
        <v>97</v>
      </c>
      <c r="I16" s="74">
        <f t="shared" si="3"/>
        <v>30701</v>
      </c>
      <c r="J16" s="74">
        <f t="shared" si="3"/>
        <v>0</v>
      </c>
      <c r="K16" s="74">
        <f t="shared" si="3"/>
        <v>0</v>
      </c>
      <c r="L16" s="74">
        <f t="shared" si="3"/>
        <v>1</v>
      </c>
      <c r="M16" s="74">
        <f t="shared" si="3"/>
        <v>17</v>
      </c>
      <c r="N16" s="74">
        <f t="shared" si="3"/>
        <v>8182</v>
      </c>
      <c r="O16" s="74">
        <f t="shared" si="3"/>
        <v>2958532</v>
      </c>
    </row>
    <row r="17" spans="1:15" s="50" customFormat="1" ht="21.75" customHeight="1">
      <c r="A17" s="43" t="s">
        <v>163</v>
      </c>
      <c r="B17" s="75">
        <f>SUM(D17,F17,H17,J17,L17,N17)</f>
        <v>57</v>
      </c>
      <c r="C17" s="75">
        <f>SUM(E17,G17,I17,K17,M17,O17)</f>
        <v>112106</v>
      </c>
      <c r="D17" s="75">
        <f>SUM('[1]3-3-2'!D17,'[1]3-3-3'!D17)</f>
        <v>9</v>
      </c>
      <c r="E17" s="75">
        <f>SUM('[1]3-3-2'!E17,'[1]3-3-3'!E17)</f>
        <v>99</v>
      </c>
      <c r="F17" s="75">
        <f>SUM('[1]3-3-2'!F17,'[1]3-3-3'!F17)</f>
        <v>12</v>
      </c>
      <c r="G17" s="75">
        <f>SUM('[1]3-3-2'!G17,'[1]3-3-3'!G17)</f>
        <v>4830</v>
      </c>
      <c r="H17" s="75">
        <f>SUM('[1]3-3-2'!H17,'[1]3-3-3'!H17)</f>
        <v>13</v>
      </c>
      <c r="I17" s="75">
        <f>SUM('[1]3-3-2'!I17,'[1]3-3-3'!I17)</f>
        <v>1068</v>
      </c>
      <c r="J17" s="75">
        <f>SUM('[1]3-3-2'!J17,'[1]3-3-3'!J17)</f>
        <v>0</v>
      </c>
      <c r="K17" s="75">
        <f>SUM('[1]3-3-2'!K17,'[1]3-3-3'!K17)</f>
        <v>0</v>
      </c>
      <c r="L17" s="75">
        <f>SUM('[1]3-3-2'!L17,'[1]3-3-3'!L17)</f>
        <v>0</v>
      </c>
      <c r="M17" s="75">
        <f>SUM('[1]3-3-2'!M17,'[1]3-3-3'!M17)</f>
        <v>0</v>
      </c>
      <c r="N17" s="75">
        <f>SUM('[1]3-3-2'!N17,'[1]3-3-3'!N17)</f>
        <v>23</v>
      </c>
      <c r="O17" s="75">
        <f>SUM('[1]3-3-2'!O17,'[1]3-3-3'!O17)</f>
        <v>106109</v>
      </c>
    </row>
    <row r="18" spans="1:15" s="50" customFormat="1" ht="21.75" customHeight="1">
      <c r="A18" s="41" t="s">
        <v>164</v>
      </c>
      <c r="B18" s="75">
        <f t="shared" ref="B18:C27" si="4">SUM(D18,F18,H18,J18,L18,N18)</f>
        <v>117</v>
      </c>
      <c r="C18" s="75">
        <f t="shared" si="4"/>
        <v>38862</v>
      </c>
      <c r="D18" s="75">
        <f>SUM('[1]3-3-2'!D18,'[1]3-3-3'!D18)</f>
        <v>12</v>
      </c>
      <c r="E18" s="75">
        <f>SUM('[1]3-3-2'!E18,'[1]3-3-3'!E18)</f>
        <v>111</v>
      </c>
      <c r="F18" s="75">
        <f>SUM('[1]3-3-2'!F18,'[1]3-3-3'!F18)</f>
        <v>31</v>
      </c>
      <c r="G18" s="75">
        <f>SUM('[1]3-3-2'!G18,'[1]3-3-3'!G18)</f>
        <v>4819</v>
      </c>
      <c r="H18" s="75">
        <f>SUM('[1]3-3-2'!H18,'[1]3-3-3'!H18)</f>
        <v>73</v>
      </c>
      <c r="I18" s="75">
        <f>SUM('[1]3-3-2'!I18,'[1]3-3-3'!I18)</f>
        <v>27863</v>
      </c>
      <c r="J18" s="75">
        <f>SUM('[1]3-3-2'!J18,'[1]3-3-3'!J18)</f>
        <v>0</v>
      </c>
      <c r="K18" s="75">
        <f>SUM('[1]3-3-2'!K18,'[1]3-3-3'!K18)</f>
        <v>0</v>
      </c>
      <c r="L18" s="75">
        <f>SUM('[1]3-3-2'!L18,'[1]3-3-3'!L18)</f>
        <v>0</v>
      </c>
      <c r="M18" s="75">
        <f>SUM('[1]3-3-2'!M18,'[1]3-3-3'!M18)</f>
        <v>0</v>
      </c>
      <c r="N18" s="75">
        <f>SUM('[1]3-3-2'!N18,'[1]3-3-3'!N18)</f>
        <v>1</v>
      </c>
      <c r="O18" s="75">
        <f>SUM('[1]3-3-2'!O18,'[1]3-3-3'!O18)</f>
        <v>6069</v>
      </c>
    </row>
    <row r="19" spans="1:15" s="50" customFormat="1" ht="21.75" customHeight="1">
      <c r="A19" s="41" t="s">
        <v>165</v>
      </c>
      <c r="B19" s="75">
        <f t="shared" si="4"/>
        <v>3357</v>
      </c>
      <c r="C19" s="75">
        <f t="shared" si="4"/>
        <v>145726</v>
      </c>
      <c r="D19" s="75">
        <f>SUM('[1]3-3-2'!D19,'[1]3-3-3'!D19)</f>
        <v>16</v>
      </c>
      <c r="E19" s="75">
        <f>SUM('[1]3-3-2'!E19,'[1]3-3-3'!E19)</f>
        <v>1738</v>
      </c>
      <c r="F19" s="75">
        <f>SUM('[1]3-3-2'!F19,'[1]3-3-3'!F19)</f>
        <v>283</v>
      </c>
      <c r="G19" s="75">
        <f>SUM('[1]3-3-2'!G19,'[1]3-3-3'!G19)</f>
        <v>31154</v>
      </c>
      <c r="H19" s="75">
        <f>SUM('[1]3-3-2'!H19,'[1]3-3-3'!H19)</f>
        <v>0</v>
      </c>
      <c r="I19" s="75">
        <f>SUM('[1]3-3-2'!I19,'[1]3-3-3'!I19)</f>
        <v>0</v>
      </c>
      <c r="J19" s="75">
        <f>SUM('[1]3-3-2'!J19,'[1]3-3-3'!J19)</f>
        <v>0</v>
      </c>
      <c r="K19" s="75">
        <f>SUM('[1]3-3-2'!K19,'[1]3-3-3'!K19)</f>
        <v>0</v>
      </c>
      <c r="L19" s="75">
        <f>SUM('[1]3-3-2'!L19,'[1]3-3-3'!L19)</f>
        <v>0</v>
      </c>
      <c r="M19" s="75">
        <f>SUM('[1]3-3-2'!M19,'[1]3-3-3'!M19)</f>
        <v>0</v>
      </c>
      <c r="N19" s="75">
        <f>SUM('[1]3-3-2'!N19,'[1]3-3-3'!N19)</f>
        <v>3058</v>
      </c>
      <c r="O19" s="75">
        <f>SUM('[1]3-3-2'!O19,'[1]3-3-3'!O19)</f>
        <v>112834</v>
      </c>
    </row>
    <row r="20" spans="1:15" s="50" customFormat="1" ht="21.75" customHeight="1">
      <c r="A20" s="41" t="s">
        <v>166</v>
      </c>
      <c r="B20" s="75">
        <f t="shared" si="4"/>
        <v>2</v>
      </c>
      <c r="C20" s="75">
        <f t="shared" si="4"/>
        <v>5</v>
      </c>
      <c r="D20" s="75">
        <f>SUM('[1]3-3-2'!D20,'[1]3-3-3'!D20)</f>
        <v>0</v>
      </c>
      <c r="E20" s="75">
        <f>SUM('[1]3-3-2'!E20,'[1]3-3-3'!E20)</f>
        <v>0</v>
      </c>
      <c r="F20" s="75">
        <f>SUM('[1]3-3-2'!F20,'[1]3-3-3'!F20)</f>
        <v>2</v>
      </c>
      <c r="G20" s="75">
        <f>SUM('[1]3-3-2'!G20,'[1]3-3-3'!G20)</f>
        <v>5</v>
      </c>
      <c r="H20" s="75">
        <f>SUM('[1]3-3-2'!H20,'[1]3-3-3'!H20)</f>
        <v>0</v>
      </c>
      <c r="I20" s="75">
        <f>SUM('[1]3-3-2'!I20,'[1]3-3-3'!I20)</f>
        <v>0</v>
      </c>
      <c r="J20" s="75">
        <f>SUM('[1]3-3-2'!J20,'[1]3-3-3'!J20)</f>
        <v>0</v>
      </c>
      <c r="K20" s="75">
        <f>SUM('[1]3-3-2'!K20,'[1]3-3-3'!K20)</f>
        <v>0</v>
      </c>
      <c r="L20" s="75">
        <f>SUM('[1]3-3-2'!L20,'[1]3-3-3'!L20)</f>
        <v>0</v>
      </c>
      <c r="M20" s="75">
        <f>SUM('[1]3-3-2'!M20,'[1]3-3-3'!M20)</f>
        <v>0</v>
      </c>
      <c r="N20" s="75">
        <f>SUM('[1]3-3-2'!N20,'[1]3-3-3'!N20)</f>
        <v>0</v>
      </c>
      <c r="O20" s="75">
        <f>SUM('[1]3-3-2'!O20,'[1]3-3-3'!O20)</f>
        <v>0</v>
      </c>
    </row>
    <row r="21" spans="1:15" s="50" customFormat="1" ht="21.75" customHeight="1">
      <c r="A21" s="41" t="s">
        <v>167</v>
      </c>
      <c r="B21" s="75">
        <f t="shared" si="4"/>
        <v>5309</v>
      </c>
      <c r="C21" s="75">
        <f t="shared" si="4"/>
        <v>2854682</v>
      </c>
      <c r="D21" s="75">
        <f>SUM('[1]3-3-2'!D21,'[1]3-3-3'!D21)</f>
        <v>31</v>
      </c>
      <c r="E21" s="75">
        <f>SUM('[1]3-3-2'!E21,'[1]3-3-3'!E21)</f>
        <v>15589</v>
      </c>
      <c r="F21" s="75">
        <f>SUM('[1]3-3-2'!F21,'[1]3-3-3'!F21)</f>
        <v>168</v>
      </c>
      <c r="G21" s="75">
        <f>SUM('[1]3-3-2'!G21,'[1]3-3-3'!G21)</f>
        <v>103837</v>
      </c>
      <c r="H21" s="75">
        <f>SUM('[1]3-3-2'!H21,'[1]3-3-3'!H21)</f>
        <v>9</v>
      </c>
      <c r="I21" s="75">
        <f>SUM('[1]3-3-2'!I21,'[1]3-3-3'!I21)</f>
        <v>1719</v>
      </c>
      <c r="J21" s="75">
        <f>SUM('[1]3-3-2'!J21,'[1]3-3-3'!J21)</f>
        <v>0</v>
      </c>
      <c r="K21" s="75">
        <f>SUM('[1]3-3-2'!K21,'[1]3-3-3'!K21)</f>
        <v>0</v>
      </c>
      <c r="L21" s="75">
        <f>SUM('[1]3-3-2'!L21,'[1]3-3-3'!L21)</f>
        <v>1</v>
      </c>
      <c r="M21" s="75">
        <f>SUM('[1]3-3-2'!M21,'[1]3-3-3'!M21)</f>
        <v>17</v>
      </c>
      <c r="N21" s="75">
        <f>SUM('[1]3-3-2'!N21,'[1]3-3-3'!N21)</f>
        <v>5100</v>
      </c>
      <c r="O21" s="75">
        <f>SUM('[1]3-3-2'!O21,'[1]3-3-3'!O21)</f>
        <v>2733520</v>
      </c>
    </row>
    <row r="22" spans="1:15" s="50" customFormat="1" ht="21.75" customHeight="1">
      <c r="A22" s="41" t="s">
        <v>168</v>
      </c>
      <c r="B22" s="75">
        <f t="shared" si="4"/>
        <v>0</v>
      </c>
      <c r="C22" s="75">
        <f t="shared" si="4"/>
        <v>0</v>
      </c>
      <c r="D22" s="75">
        <f>SUM('[1]3-3-2'!D22,'[1]3-3-3'!D22)</f>
        <v>0</v>
      </c>
      <c r="E22" s="75">
        <f>SUM('[1]3-3-2'!E22,'[1]3-3-3'!E22)</f>
        <v>0</v>
      </c>
      <c r="F22" s="75">
        <f>SUM('[1]3-3-2'!F22,'[1]3-3-3'!F22)</f>
        <v>0</v>
      </c>
      <c r="G22" s="75">
        <f>SUM('[1]3-3-2'!G22,'[1]3-3-3'!G22)</f>
        <v>0</v>
      </c>
      <c r="H22" s="75">
        <f>SUM('[1]3-3-2'!H22,'[1]3-3-3'!H22)</f>
        <v>0</v>
      </c>
      <c r="I22" s="75">
        <f>SUM('[1]3-3-2'!I22,'[1]3-3-3'!I22)</f>
        <v>0</v>
      </c>
      <c r="J22" s="75">
        <f>SUM('[1]3-3-2'!J22,'[1]3-3-3'!J22)</f>
        <v>0</v>
      </c>
      <c r="K22" s="75">
        <f>SUM('[1]3-3-2'!K22,'[1]3-3-3'!K22)</f>
        <v>0</v>
      </c>
      <c r="L22" s="75">
        <f>SUM('[1]3-3-2'!L22,'[1]3-3-3'!L22)</f>
        <v>0</v>
      </c>
      <c r="M22" s="75">
        <f>SUM('[1]3-3-2'!M22,'[1]3-3-3'!M22)</f>
        <v>0</v>
      </c>
      <c r="N22" s="75">
        <f>SUM('[1]3-3-2'!N22,'[1]3-3-3'!N22)</f>
        <v>0</v>
      </c>
      <c r="O22" s="75">
        <f>SUM('[1]3-3-2'!O22,'[1]3-3-3'!O22)</f>
        <v>0</v>
      </c>
    </row>
    <row r="23" spans="1:15" s="50" customFormat="1" ht="21.75" customHeight="1">
      <c r="A23" s="41" t="s">
        <v>169</v>
      </c>
      <c r="B23" s="75">
        <f t="shared" si="4"/>
        <v>0</v>
      </c>
      <c r="C23" s="75">
        <f t="shared" si="4"/>
        <v>0</v>
      </c>
      <c r="D23" s="75">
        <f>SUM('[1]3-3-2'!D23,'[1]3-3-3'!D23)</f>
        <v>0</v>
      </c>
      <c r="E23" s="75">
        <f>SUM('[1]3-3-2'!E23,'[1]3-3-3'!E23)</f>
        <v>0</v>
      </c>
      <c r="F23" s="75">
        <f>SUM('[1]3-3-2'!F23,'[1]3-3-3'!F23)</f>
        <v>0</v>
      </c>
      <c r="G23" s="75">
        <f>SUM('[1]3-3-2'!G23,'[1]3-3-3'!G23)</f>
        <v>0</v>
      </c>
      <c r="H23" s="75">
        <f>SUM('[1]3-3-2'!H23,'[1]3-3-3'!H23)</f>
        <v>0</v>
      </c>
      <c r="I23" s="75">
        <f>SUM('[1]3-3-2'!I23,'[1]3-3-3'!I23)</f>
        <v>0</v>
      </c>
      <c r="J23" s="75">
        <f>SUM('[1]3-3-2'!J23,'[1]3-3-3'!J23)</f>
        <v>0</v>
      </c>
      <c r="K23" s="75">
        <f>SUM('[1]3-3-2'!K23,'[1]3-3-3'!K23)</f>
        <v>0</v>
      </c>
      <c r="L23" s="75">
        <f>SUM('[1]3-3-2'!L23,'[1]3-3-3'!L23)</f>
        <v>0</v>
      </c>
      <c r="M23" s="75">
        <f>SUM('[1]3-3-2'!M23,'[1]3-3-3'!M23)</f>
        <v>0</v>
      </c>
      <c r="N23" s="75">
        <f>SUM('[1]3-3-2'!N23,'[1]3-3-3'!N23)</f>
        <v>0</v>
      </c>
      <c r="O23" s="75">
        <f>SUM('[1]3-3-2'!O23,'[1]3-3-3'!O23)</f>
        <v>0</v>
      </c>
    </row>
    <row r="24" spans="1:15" s="50" customFormat="1" ht="21.75" customHeight="1">
      <c r="A24" s="41" t="s">
        <v>170</v>
      </c>
      <c r="B24" s="75">
        <f t="shared" si="4"/>
        <v>0</v>
      </c>
      <c r="C24" s="75">
        <f t="shared" si="4"/>
        <v>0</v>
      </c>
      <c r="D24" s="75">
        <f>SUM('[1]3-3-2'!D24,'[1]3-3-3'!D24)</f>
        <v>0</v>
      </c>
      <c r="E24" s="75">
        <f>SUM('[1]3-3-2'!E24,'[1]3-3-3'!E24)</f>
        <v>0</v>
      </c>
      <c r="F24" s="75">
        <f>SUM('[1]3-3-2'!F24,'[1]3-3-3'!F24)</f>
        <v>0</v>
      </c>
      <c r="G24" s="75">
        <f>SUM('[1]3-3-2'!G24,'[1]3-3-3'!G24)</f>
        <v>0</v>
      </c>
      <c r="H24" s="75">
        <f>SUM('[1]3-3-2'!H24,'[1]3-3-3'!H24)</f>
        <v>0</v>
      </c>
      <c r="I24" s="75">
        <f>SUM('[1]3-3-2'!I24,'[1]3-3-3'!I24)</f>
        <v>0</v>
      </c>
      <c r="J24" s="75">
        <f>SUM('[1]3-3-2'!J24,'[1]3-3-3'!J24)</f>
        <v>0</v>
      </c>
      <c r="K24" s="75">
        <f>SUM('[1]3-3-2'!K24,'[1]3-3-3'!K24)</f>
        <v>0</v>
      </c>
      <c r="L24" s="75">
        <f>SUM('[1]3-3-2'!L24,'[1]3-3-3'!L24)</f>
        <v>0</v>
      </c>
      <c r="M24" s="75">
        <f>SUM('[1]3-3-2'!M24,'[1]3-3-3'!M24)</f>
        <v>0</v>
      </c>
      <c r="N24" s="75">
        <f>SUM('[1]3-3-2'!N24,'[1]3-3-3'!N24)</f>
        <v>0</v>
      </c>
      <c r="O24" s="75">
        <f>SUM('[1]3-3-2'!O24,'[1]3-3-3'!O24)</f>
        <v>0</v>
      </c>
    </row>
    <row r="25" spans="1:15" s="50" customFormat="1" ht="21.75" customHeight="1">
      <c r="A25" s="41" t="s">
        <v>171</v>
      </c>
      <c r="B25" s="75">
        <f t="shared" si="4"/>
        <v>0</v>
      </c>
      <c r="C25" s="75">
        <f t="shared" si="4"/>
        <v>0</v>
      </c>
      <c r="D25" s="75">
        <f>SUM('[1]3-3-2'!D25,'[1]3-3-3'!D25)</f>
        <v>0</v>
      </c>
      <c r="E25" s="75">
        <f>SUM('[1]3-3-2'!E25,'[1]3-3-3'!E25)</f>
        <v>0</v>
      </c>
      <c r="F25" s="75">
        <f>SUM('[1]3-3-2'!F25,'[1]3-3-3'!F25)</f>
        <v>0</v>
      </c>
      <c r="G25" s="75">
        <f>SUM('[1]3-3-2'!G25,'[1]3-3-3'!G25)</f>
        <v>0</v>
      </c>
      <c r="H25" s="75">
        <f>SUM('[1]3-3-2'!H25,'[1]3-3-3'!H25)</f>
        <v>0</v>
      </c>
      <c r="I25" s="75">
        <f>SUM('[1]3-3-2'!I25,'[1]3-3-3'!I25)</f>
        <v>0</v>
      </c>
      <c r="J25" s="75">
        <f>SUM('[1]3-3-2'!J25,'[1]3-3-3'!J25)</f>
        <v>0</v>
      </c>
      <c r="K25" s="75">
        <f>SUM('[1]3-3-2'!K25,'[1]3-3-3'!K25)</f>
        <v>0</v>
      </c>
      <c r="L25" s="75">
        <f>SUM('[1]3-3-2'!L25,'[1]3-3-3'!L25)</f>
        <v>0</v>
      </c>
      <c r="M25" s="75">
        <f>SUM('[1]3-3-2'!M25,'[1]3-3-3'!M25)</f>
        <v>0</v>
      </c>
      <c r="N25" s="75">
        <f>SUM('[1]3-3-2'!N25,'[1]3-3-3'!N25)</f>
        <v>0</v>
      </c>
      <c r="O25" s="75">
        <f>SUM('[1]3-3-2'!O25,'[1]3-3-3'!O25)</f>
        <v>0</v>
      </c>
    </row>
    <row r="26" spans="1:15" s="50" customFormat="1" ht="21.75" customHeight="1">
      <c r="A26" s="41" t="s">
        <v>172</v>
      </c>
      <c r="B26" s="75">
        <f t="shared" si="4"/>
        <v>4</v>
      </c>
      <c r="C26" s="75">
        <f t="shared" si="4"/>
        <v>57</v>
      </c>
      <c r="D26" s="75">
        <f>SUM('[1]3-3-2'!D26,'[1]3-3-3'!D26)</f>
        <v>0</v>
      </c>
      <c r="E26" s="75">
        <f>SUM('[1]3-3-2'!E26,'[1]3-3-3'!E26)</f>
        <v>0</v>
      </c>
      <c r="F26" s="75">
        <f>SUM('[1]3-3-2'!F26,'[1]3-3-3'!F26)</f>
        <v>2</v>
      </c>
      <c r="G26" s="75">
        <f>SUM('[1]3-3-2'!G26,'[1]3-3-3'!G26)</f>
        <v>6</v>
      </c>
      <c r="H26" s="75">
        <f>SUM('[1]3-3-2'!H26,'[1]3-3-3'!H26)</f>
        <v>2</v>
      </c>
      <c r="I26" s="75">
        <f>SUM('[1]3-3-2'!I26,'[1]3-3-3'!I26)</f>
        <v>51</v>
      </c>
      <c r="J26" s="75">
        <f>SUM('[1]3-3-2'!J26,'[1]3-3-3'!J26)</f>
        <v>0</v>
      </c>
      <c r="K26" s="75">
        <f>SUM('[1]3-3-2'!K26,'[1]3-3-3'!K26)</f>
        <v>0</v>
      </c>
      <c r="L26" s="75">
        <f>SUM('[1]3-3-2'!L26,'[1]3-3-3'!L26)</f>
        <v>0</v>
      </c>
      <c r="M26" s="75">
        <f>SUM('[1]3-3-2'!M26,'[1]3-3-3'!M26)</f>
        <v>0</v>
      </c>
      <c r="N26" s="75">
        <f>SUM('[1]3-3-2'!N26,'[1]3-3-3'!N26)</f>
        <v>0</v>
      </c>
      <c r="O26" s="75">
        <f>SUM('[1]3-3-2'!O26,'[1]3-3-3'!O26)</f>
        <v>0</v>
      </c>
    </row>
    <row r="27" spans="1:15" s="50" customFormat="1" ht="21.75" customHeight="1">
      <c r="A27" s="41" t="s">
        <v>173</v>
      </c>
      <c r="B27" s="75">
        <f t="shared" si="4"/>
        <v>0</v>
      </c>
      <c r="C27" s="75">
        <f t="shared" si="4"/>
        <v>0</v>
      </c>
      <c r="D27" s="75">
        <f>SUM('[1]3-3-2'!D27,'[1]3-3-3'!D27)</f>
        <v>0</v>
      </c>
      <c r="E27" s="75">
        <f>SUM('[1]3-3-2'!E27,'[1]3-3-3'!E27)</f>
        <v>0</v>
      </c>
      <c r="F27" s="75">
        <f>SUM('[1]3-3-2'!F27,'[1]3-3-3'!F27)</f>
        <v>0</v>
      </c>
      <c r="G27" s="75">
        <f>SUM('[1]3-3-2'!G27,'[1]3-3-3'!G27)</f>
        <v>0</v>
      </c>
      <c r="H27" s="75">
        <f>SUM('[1]3-3-2'!H27,'[1]3-3-3'!H27)</f>
        <v>0</v>
      </c>
      <c r="I27" s="75">
        <f>SUM('[1]3-3-2'!I27,'[1]3-3-3'!I27)</f>
        <v>0</v>
      </c>
      <c r="J27" s="75">
        <f>SUM('[1]3-3-2'!J27,'[1]3-3-3'!J27)</f>
        <v>0</v>
      </c>
      <c r="K27" s="75">
        <f>SUM('[1]3-3-2'!K27,'[1]3-3-3'!K27)</f>
        <v>0</v>
      </c>
      <c r="L27" s="75">
        <f>SUM('[1]3-3-2'!L27,'[1]3-3-3'!L27)</f>
        <v>0</v>
      </c>
      <c r="M27" s="75">
        <f>SUM('[1]3-3-2'!M27,'[1]3-3-3'!M27)</f>
        <v>0</v>
      </c>
      <c r="N27" s="75">
        <f>SUM('[1]3-3-2'!N27,'[1]3-3-3'!N27)</f>
        <v>0</v>
      </c>
      <c r="O27" s="75">
        <f>SUM('[1]3-3-2'!O27,'[1]3-3-3'!O27)</f>
        <v>0</v>
      </c>
    </row>
  </sheetData>
  <mergeCells count="9">
    <mergeCell ref="A1:O1"/>
    <mergeCell ref="A3:A4"/>
    <mergeCell ref="B3:C3"/>
    <mergeCell ref="D3:E3"/>
    <mergeCell ref="F3:G3"/>
    <mergeCell ref="H3:I3"/>
    <mergeCell ref="J3:K3"/>
    <mergeCell ref="L3:M3"/>
    <mergeCell ref="N3:O3"/>
  </mergeCells>
  <phoneticPr fontId="2" type="noConversion"/>
  <pageMargins left="1.1417322834645669" right="0.47244094488188981" top="0.94488188976377963" bottom="0.62992125984251968" header="0.51181102362204722" footer="0.31496062992125984"/>
  <pageSetup paperSize="9" scale="80"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12"/>
  <dimension ref="A1:O27"/>
  <sheetViews>
    <sheetView showZeros="0" zoomScale="85" zoomScaleNormal="90" workbookViewId="0">
      <pane xSplit="3" ySplit="6" topLeftCell="D7" activePane="bottomRight" state="frozen"/>
      <selection activeCell="E10" sqref="E10"/>
      <selection pane="topRight" activeCell="E10" sqref="E10"/>
      <selection pane="bottomLeft" activeCell="E10" sqref="E10"/>
      <selection pane="bottomRight" activeCell="A3" sqref="A3:A4"/>
    </sheetView>
  </sheetViews>
  <sheetFormatPr defaultRowHeight="13.5"/>
  <cols>
    <col min="1" max="1" width="9.88671875" style="4" customWidth="1"/>
    <col min="2" max="2" width="8.88671875" style="4"/>
    <col min="3" max="3" width="10.6640625" style="4" customWidth="1"/>
    <col min="4" max="4" width="7.44140625" style="4" customWidth="1"/>
    <col min="5" max="5" width="10.6640625" style="4" customWidth="1"/>
    <col min="6" max="6" width="9.44140625" style="4" bestFit="1" customWidth="1"/>
    <col min="7" max="7" width="9.77734375" style="4" customWidth="1"/>
    <col min="8" max="8" width="5.6640625" style="4" customWidth="1"/>
    <col min="9" max="9" width="9" style="4" customWidth="1"/>
    <col min="10" max="10" width="7.5546875" style="4" customWidth="1"/>
    <col min="11" max="11" width="10.77734375" style="4" customWidth="1"/>
    <col min="12" max="12" width="7.6640625" style="4" customWidth="1"/>
    <col min="13" max="13" width="9.77734375" style="4" customWidth="1"/>
    <col min="14" max="14" width="6.77734375" style="4" customWidth="1"/>
    <col min="15" max="15" width="9.77734375" style="4" customWidth="1"/>
    <col min="16" max="16384" width="8.88671875" style="4"/>
  </cols>
  <sheetData>
    <row r="1" spans="1:15" s="47" customFormat="1" ht="22.5" customHeight="1">
      <c r="A1" s="159" t="s">
        <v>138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</row>
    <row r="2" spans="1:15" s="47" customFormat="1">
      <c r="A2" s="57" t="s">
        <v>139</v>
      </c>
      <c r="O2" s="72" t="s">
        <v>140</v>
      </c>
    </row>
    <row r="3" spans="1:15" s="50" customFormat="1" ht="23.1" customHeight="1">
      <c r="A3" s="160" t="s">
        <v>141</v>
      </c>
      <c r="B3" s="160" t="s">
        <v>142</v>
      </c>
      <c r="C3" s="160"/>
      <c r="D3" s="160" t="s">
        <v>143</v>
      </c>
      <c r="E3" s="160"/>
      <c r="F3" s="160" t="s">
        <v>144</v>
      </c>
      <c r="G3" s="160"/>
      <c r="H3" s="160" t="s">
        <v>145</v>
      </c>
      <c r="I3" s="160"/>
      <c r="J3" s="160" t="s">
        <v>146</v>
      </c>
      <c r="K3" s="160"/>
      <c r="L3" s="160" t="s">
        <v>147</v>
      </c>
      <c r="M3" s="160"/>
      <c r="N3" s="160" t="s">
        <v>148</v>
      </c>
      <c r="O3" s="160"/>
    </row>
    <row r="4" spans="1:15" s="50" customFormat="1" ht="23.1" customHeight="1" thickBot="1">
      <c r="A4" s="161"/>
      <c r="B4" s="42" t="s">
        <v>149</v>
      </c>
      <c r="C4" s="42" t="s">
        <v>150</v>
      </c>
      <c r="D4" s="42" t="s">
        <v>149</v>
      </c>
      <c r="E4" s="42" t="s">
        <v>150</v>
      </c>
      <c r="F4" s="42" t="s">
        <v>149</v>
      </c>
      <c r="G4" s="42" t="s">
        <v>150</v>
      </c>
      <c r="H4" s="42" t="s">
        <v>149</v>
      </c>
      <c r="I4" s="42" t="s">
        <v>150</v>
      </c>
      <c r="J4" s="42" t="s">
        <v>149</v>
      </c>
      <c r="K4" s="42" t="s">
        <v>150</v>
      </c>
      <c r="L4" s="42" t="s">
        <v>149</v>
      </c>
      <c r="M4" s="42" t="s">
        <v>150</v>
      </c>
      <c r="N4" s="42" t="s">
        <v>149</v>
      </c>
      <c r="O4" s="42" t="s">
        <v>150</v>
      </c>
    </row>
    <row r="5" spans="1:15" s="50" customFormat="1" ht="21.75" customHeight="1" thickBot="1">
      <c r="A5" s="59" t="s">
        <v>151</v>
      </c>
      <c r="B5" s="73">
        <f t="shared" ref="B5:O5" si="0">+B6+B16</f>
        <v>15139</v>
      </c>
      <c r="C5" s="73">
        <f t="shared" si="0"/>
        <v>1070776</v>
      </c>
      <c r="D5" s="73">
        <f t="shared" si="0"/>
        <v>165</v>
      </c>
      <c r="E5" s="73">
        <f t="shared" si="0"/>
        <v>40566</v>
      </c>
      <c r="F5" s="73">
        <f>+F6+F16</f>
        <v>5035</v>
      </c>
      <c r="G5" s="73">
        <f>+G6+G16</f>
        <v>323239</v>
      </c>
      <c r="H5" s="73">
        <f t="shared" si="0"/>
        <v>290</v>
      </c>
      <c r="I5" s="73">
        <f t="shared" si="0"/>
        <v>103848</v>
      </c>
      <c r="J5" s="73">
        <f t="shared" si="0"/>
        <v>0</v>
      </c>
      <c r="K5" s="73">
        <f t="shared" si="0"/>
        <v>0</v>
      </c>
      <c r="L5" s="73">
        <f t="shared" si="0"/>
        <v>11</v>
      </c>
      <c r="M5" s="73">
        <f t="shared" si="0"/>
        <v>2713</v>
      </c>
      <c r="N5" s="73">
        <f t="shared" si="0"/>
        <v>9638</v>
      </c>
      <c r="O5" s="73">
        <f t="shared" si="0"/>
        <v>600410</v>
      </c>
    </row>
    <row r="6" spans="1:15" s="50" customFormat="1" ht="21.75" customHeight="1" thickBot="1">
      <c r="A6" s="53" t="s">
        <v>152</v>
      </c>
      <c r="B6" s="74">
        <f t="shared" ref="B6:O6" si="1">SUM(B7:B15)</f>
        <v>7489</v>
      </c>
      <c r="C6" s="74">
        <f t="shared" si="1"/>
        <v>392047</v>
      </c>
      <c r="D6" s="74">
        <f t="shared" si="1"/>
        <v>103</v>
      </c>
      <c r="E6" s="74">
        <f t="shared" si="1"/>
        <v>23276</v>
      </c>
      <c r="F6" s="74">
        <f>SUM(F7:F15)</f>
        <v>4652</v>
      </c>
      <c r="G6" s="74">
        <f>SUM(G7:G15)</f>
        <v>237931</v>
      </c>
      <c r="H6" s="74">
        <f t="shared" si="1"/>
        <v>248</v>
      </c>
      <c r="I6" s="74">
        <f t="shared" si="1"/>
        <v>75149</v>
      </c>
      <c r="J6" s="74">
        <f t="shared" si="1"/>
        <v>0</v>
      </c>
      <c r="K6" s="74">
        <f t="shared" si="1"/>
        <v>0</v>
      </c>
      <c r="L6" s="74">
        <f t="shared" si="1"/>
        <v>11</v>
      </c>
      <c r="M6" s="74">
        <f t="shared" si="1"/>
        <v>2713</v>
      </c>
      <c r="N6" s="74">
        <f t="shared" si="1"/>
        <v>2475</v>
      </c>
      <c r="O6" s="74">
        <f t="shared" si="1"/>
        <v>52978</v>
      </c>
    </row>
    <row r="7" spans="1:15" s="50" customFormat="1" ht="21.75" customHeight="1">
      <c r="A7" s="43" t="s">
        <v>153</v>
      </c>
      <c r="B7" s="75">
        <f t="shared" ref="B7:C15" si="2">SUM(D7,F7,H7,J7,L7,N7)</f>
        <v>145</v>
      </c>
      <c r="C7" s="75">
        <f t="shared" si="2"/>
        <v>216865</v>
      </c>
      <c r="D7" s="80">
        <v>14</v>
      </c>
      <c r="E7" s="80">
        <v>18301</v>
      </c>
      <c r="F7" s="80">
        <v>92</v>
      </c>
      <c r="G7" s="80">
        <v>136990</v>
      </c>
      <c r="H7" s="80">
        <v>33</v>
      </c>
      <c r="I7" s="80">
        <v>56296</v>
      </c>
      <c r="J7" s="80"/>
      <c r="K7" s="80"/>
      <c r="L7" s="80">
        <v>5</v>
      </c>
      <c r="M7" s="80">
        <v>2478</v>
      </c>
      <c r="N7" s="80">
        <v>1</v>
      </c>
      <c r="O7" s="80">
        <v>2800</v>
      </c>
    </row>
    <row r="8" spans="1:15" s="50" customFormat="1" ht="21.75" customHeight="1">
      <c r="A8" s="41" t="s">
        <v>154</v>
      </c>
      <c r="B8" s="75">
        <f t="shared" si="2"/>
        <v>4310</v>
      </c>
      <c r="C8" s="75">
        <f t="shared" si="2"/>
        <v>90730</v>
      </c>
      <c r="D8" s="80">
        <v>28</v>
      </c>
      <c r="E8" s="80">
        <v>2336</v>
      </c>
      <c r="F8" s="80">
        <v>4209</v>
      </c>
      <c r="G8" s="80">
        <v>81225</v>
      </c>
      <c r="H8" s="80">
        <v>70</v>
      </c>
      <c r="I8" s="80">
        <v>7136</v>
      </c>
      <c r="J8" s="80"/>
      <c r="K8" s="80"/>
      <c r="L8" s="80">
        <v>2</v>
      </c>
      <c r="M8" s="80">
        <v>15</v>
      </c>
      <c r="N8" s="80">
        <v>1</v>
      </c>
      <c r="O8" s="80">
        <v>18</v>
      </c>
    </row>
    <row r="9" spans="1:15" s="50" customFormat="1" ht="21.75" customHeight="1">
      <c r="A9" s="45" t="s">
        <v>155</v>
      </c>
      <c r="B9" s="75">
        <f t="shared" si="2"/>
        <v>986</v>
      </c>
      <c r="C9" s="75">
        <f t="shared" si="2"/>
        <v>24997</v>
      </c>
      <c r="D9" s="80"/>
      <c r="E9" s="80"/>
      <c r="F9" s="80">
        <v>8</v>
      </c>
      <c r="G9" s="80">
        <v>40</v>
      </c>
      <c r="H9" s="80">
        <v>7</v>
      </c>
      <c r="I9" s="80">
        <v>166</v>
      </c>
      <c r="J9" s="80"/>
      <c r="K9" s="80"/>
      <c r="L9" s="80"/>
      <c r="M9" s="80"/>
      <c r="N9" s="80">
        <v>971</v>
      </c>
      <c r="O9" s="80">
        <v>24791</v>
      </c>
    </row>
    <row r="10" spans="1:15" s="50" customFormat="1" ht="21.75" customHeight="1">
      <c r="A10" s="41" t="s">
        <v>156</v>
      </c>
      <c r="B10" s="75">
        <f t="shared" si="2"/>
        <v>0</v>
      </c>
      <c r="C10" s="75">
        <f t="shared" si="2"/>
        <v>0</v>
      </c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</row>
    <row r="11" spans="1:15" s="50" customFormat="1" ht="21.75" customHeight="1">
      <c r="A11" s="41" t="s">
        <v>157</v>
      </c>
      <c r="B11" s="75">
        <f t="shared" si="2"/>
        <v>8</v>
      </c>
      <c r="C11" s="75">
        <f t="shared" si="2"/>
        <v>388</v>
      </c>
      <c r="D11" s="80"/>
      <c r="E11" s="80"/>
      <c r="F11" s="80">
        <v>1</v>
      </c>
      <c r="G11" s="80">
        <v>67</v>
      </c>
      <c r="H11" s="80">
        <v>7</v>
      </c>
      <c r="I11" s="80">
        <v>321</v>
      </c>
      <c r="J11" s="80"/>
      <c r="K11" s="80"/>
      <c r="L11" s="80"/>
      <c r="M11" s="80"/>
      <c r="N11" s="80"/>
      <c r="O11" s="80"/>
    </row>
    <row r="12" spans="1:15" s="50" customFormat="1" ht="21.75" customHeight="1">
      <c r="A12" s="41" t="s">
        <v>158</v>
      </c>
      <c r="B12" s="75">
        <f t="shared" si="2"/>
        <v>0</v>
      </c>
      <c r="C12" s="75">
        <f t="shared" si="2"/>
        <v>0</v>
      </c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</row>
    <row r="13" spans="1:15" s="50" customFormat="1" ht="21.75" customHeight="1">
      <c r="A13" s="41" t="s">
        <v>159</v>
      </c>
      <c r="B13" s="75">
        <f t="shared" si="2"/>
        <v>0</v>
      </c>
      <c r="C13" s="75">
        <f t="shared" si="2"/>
        <v>0</v>
      </c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</row>
    <row r="14" spans="1:15" s="50" customFormat="1" ht="21.75" customHeight="1">
      <c r="A14" s="41" t="s">
        <v>160</v>
      </c>
      <c r="B14" s="75">
        <f t="shared" si="2"/>
        <v>0</v>
      </c>
      <c r="C14" s="75">
        <f t="shared" si="2"/>
        <v>0</v>
      </c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</row>
    <row r="15" spans="1:15" s="50" customFormat="1" ht="21.75" customHeight="1" thickBot="1">
      <c r="A15" s="41" t="s">
        <v>161</v>
      </c>
      <c r="B15" s="75">
        <f t="shared" si="2"/>
        <v>2040</v>
      </c>
      <c r="C15" s="75">
        <f t="shared" si="2"/>
        <v>59067</v>
      </c>
      <c r="D15" s="80">
        <v>61</v>
      </c>
      <c r="E15" s="80">
        <v>2639</v>
      </c>
      <c r="F15" s="80">
        <v>342</v>
      </c>
      <c r="G15" s="80">
        <v>19609</v>
      </c>
      <c r="H15" s="80">
        <v>131</v>
      </c>
      <c r="I15" s="80">
        <v>11230</v>
      </c>
      <c r="J15" s="80"/>
      <c r="K15" s="80"/>
      <c r="L15" s="80">
        <v>4</v>
      </c>
      <c r="M15" s="80">
        <v>220</v>
      </c>
      <c r="N15" s="80">
        <v>1502</v>
      </c>
      <c r="O15" s="80">
        <v>25369</v>
      </c>
    </row>
    <row r="16" spans="1:15" s="50" customFormat="1" ht="21.75" customHeight="1" thickBot="1">
      <c r="A16" s="54" t="s">
        <v>162</v>
      </c>
      <c r="B16" s="74">
        <f t="shared" ref="B16:O16" si="3">SUM(B17:B27)</f>
        <v>7650</v>
      </c>
      <c r="C16" s="74">
        <f t="shared" si="3"/>
        <v>678729</v>
      </c>
      <c r="D16" s="74">
        <f t="shared" si="3"/>
        <v>62</v>
      </c>
      <c r="E16" s="74">
        <f t="shared" si="3"/>
        <v>17290</v>
      </c>
      <c r="F16" s="74">
        <f>SUM(F17:F27)</f>
        <v>383</v>
      </c>
      <c r="G16" s="74">
        <f>SUM(G17:G27)</f>
        <v>85308</v>
      </c>
      <c r="H16" s="74">
        <f t="shared" si="3"/>
        <v>42</v>
      </c>
      <c r="I16" s="74">
        <f t="shared" si="3"/>
        <v>28699</v>
      </c>
      <c r="J16" s="74">
        <f t="shared" si="3"/>
        <v>0</v>
      </c>
      <c r="K16" s="74">
        <f t="shared" si="3"/>
        <v>0</v>
      </c>
      <c r="L16" s="74">
        <f t="shared" si="3"/>
        <v>0</v>
      </c>
      <c r="M16" s="74">
        <f t="shared" si="3"/>
        <v>0</v>
      </c>
      <c r="N16" s="74">
        <f t="shared" si="3"/>
        <v>7163</v>
      </c>
      <c r="O16" s="74">
        <f t="shared" si="3"/>
        <v>547432</v>
      </c>
    </row>
    <row r="17" spans="1:15" s="50" customFormat="1" ht="21.75" customHeight="1">
      <c r="A17" s="43" t="s">
        <v>163</v>
      </c>
      <c r="B17" s="75">
        <f>SUM(D17,F17,H17,J17,L17,N17)</f>
        <v>23</v>
      </c>
      <c r="C17" s="75">
        <f>SUM(E17,G17,I17,K17,M17,O17)</f>
        <v>1969</v>
      </c>
      <c r="D17" s="80">
        <v>9</v>
      </c>
      <c r="E17" s="80">
        <v>99</v>
      </c>
      <c r="F17" s="80">
        <v>8</v>
      </c>
      <c r="G17" s="80">
        <v>1412</v>
      </c>
      <c r="H17" s="80">
        <v>6</v>
      </c>
      <c r="I17" s="80">
        <v>458</v>
      </c>
      <c r="J17" s="80"/>
      <c r="K17" s="80"/>
      <c r="L17" s="80"/>
      <c r="M17" s="80"/>
      <c r="N17" s="80"/>
      <c r="O17" s="80"/>
    </row>
    <row r="18" spans="1:15" s="50" customFormat="1" ht="21.75" customHeight="1">
      <c r="A18" s="41" t="s">
        <v>164</v>
      </c>
      <c r="B18" s="75">
        <f t="shared" ref="B18:C27" si="4">SUM(D18,F18,H18,J18,L18,N18)</f>
        <v>49</v>
      </c>
      <c r="C18" s="75">
        <f t="shared" si="4"/>
        <v>35426</v>
      </c>
      <c r="D18" s="80">
        <v>8</v>
      </c>
      <c r="E18" s="80">
        <v>81</v>
      </c>
      <c r="F18" s="80">
        <v>11</v>
      </c>
      <c r="G18" s="80">
        <v>2537</v>
      </c>
      <c r="H18" s="80">
        <v>29</v>
      </c>
      <c r="I18" s="80">
        <v>26739</v>
      </c>
      <c r="J18" s="80"/>
      <c r="K18" s="80"/>
      <c r="L18" s="80"/>
      <c r="M18" s="80"/>
      <c r="N18" s="80">
        <v>1</v>
      </c>
      <c r="O18" s="80">
        <v>6069</v>
      </c>
    </row>
    <row r="19" spans="1:15" s="50" customFormat="1" ht="21.75" customHeight="1">
      <c r="A19" s="41" t="s">
        <v>165</v>
      </c>
      <c r="B19" s="75">
        <f t="shared" si="4"/>
        <v>3059</v>
      </c>
      <c r="C19" s="75">
        <f t="shared" si="4"/>
        <v>133015</v>
      </c>
      <c r="D19" s="80">
        <v>15</v>
      </c>
      <c r="E19" s="80">
        <v>1675</v>
      </c>
      <c r="F19" s="80">
        <v>261</v>
      </c>
      <c r="G19" s="80">
        <v>29394</v>
      </c>
      <c r="H19" s="80"/>
      <c r="I19" s="80"/>
      <c r="J19" s="80"/>
      <c r="K19" s="80"/>
      <c r="L19" s="80"/>
      <c r="M19" s="80"/>
      <c r="N19" s="80">
        <v>2783</v>
      </c>
      <c r="O19" s="80">
        <v>101946</v>
      </c>
    </row>
    <row r="20" spans="1:15" s="50" customFormat="1" ht="21.75" customHeight="1">
      <c r="A20" s="41" t="s">
        <v>166</v>
      </c>
      <c r="B20" s="75">
        <f t="shared" si="4"/>
        <v>0</v>
      </c>
      <c r="C20" s="75">
        <f t="shared" si="4"/>
        <v>0</v>
      </c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</row>
    <row r="21" spans="1:15" s="50" customFormat="1" ht="21.75" customHeight="1">
      <c r="A21" s="41" t="s">
        <v>167</v>
      </c>
      <c r="B21" s="75">
        <f t="shared" si="4"/>
        <v>4519</v>
      </c>
      <c r="C21" s="75">
        <f t="shared" si="4"/>
        <v>508319</v>
      </c>
      <c r="D21" s="80">
        <v>30</v>
      </c>
      <c r="E21" s="80">
        <v>15435</v>
      </c>
      <c r="F21" s="80">
        <v>103</v>
      </c>
      <c r="G21" s="80">
        <v>51965</v>
      </c>
      <c r="H21" s="80">
        <v>7</v>
      </c>
      <c r="I21" s="80">
        <v>1502</v>
      </c>
      <c r="J21" s="80"/>
      <c r="K21" s="80"/>
      <c r="L21" s="80"/>
      <c r="M21" s="80"/>
      <c r="N21" s="80">
        <v>4379</v>
      </c>
      <c r="O21" s="80">
        <v>439417</v>
      </c>
    </row>
    <row r="22" spans="1:15" s="50" customFormat="1" ht="21.75" customHeight="1">
      <c r="A22" s="41" t="s">
        <v>168</v>
      </c>
      <c r="B22" s="75">
        <f t="shared" si="4"/>
        <v>0</v>
      </c>
      <c r="C22" s="75">
        <f t="shared" si="4"/>
        <v>0</v>
      </c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</row>
    <row r="23" spans="1:15" s="50" customFormat="1" ht="21.75" customHeight="1">
      <c r="A23" s="41" t="s">
        <v>169</v>
      </c>
      <c r="B23" s="75">
        <f t="shared" si="4"/>
        <v>0</v>
      </c>
      <c r="C23" s="75">
        <f t="shared" si="4"/>
        <v>0</v>
      </c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0"/>
    </row>
    <row r="24" spans="1:15" s="50" customFormat="1" ht="21.75" customHeight="1">
      <c r="A24" s="41" t="s">
        <v>170</v>
      </c>
      <c r="B24" s="75">
        <f t="shared" si="4"/>
        <v>0</v>
      </c>
      <c r="C24" s="75">
        <f t="shared" si="4"/>
        <v>0</v>
      </c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</row>
    <row r="25" spans="1:15" s="50" customFormat="1" ht="21.75" customHeight="1">
      <c r="A25" s="41" t="s">
        <v>171</v>
      </c>
      <c r="B25" s="75">
        <f t="shared" si="4"/>
        <v>0</v>
      </c>
      <c r="C25" s="75">
        <f t="shared" si="4"/>
        <v>0</v>
      </c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</row>
    <row r="26" spans="1:15" s="50" customFormat="1" ht="21.75" customHeight="1">
      <c r="A26" s="41" t="s">
        <v>172</v>
      </c>
      <c r="B26" s="75">
        <f t="shared" si="4"/>
        <v>0</v>
      </c>
      <c r="C26" s="75">
        <f t="shared" si="4"/>
        <v>0</v>
      </c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</row>
    <row r="27" spans="1:15" s="50" customFormat="1" ht="21.75" customHeight="1">
      <c r="A27" s="41" t="s">
        <v>173</v>
      </c>
      <c r="B27" s="75">
        <f t="shared" si="4"/>
        <v>0</v>
      </c>
      <c r="C27" s="75">
        <f t="shared" si="4"/>
        <v>0</v>
      </c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</row>
  </sheetData>
  <mergeCells count="9">
    <mergeCell ref="A1:O1"/>
    <mergeCell ref="A3:A4"/>
    <mergeCell ref="B3:C3"/>
    <mergeCell ref="D3:E3"/>
    <mergeCell ref="F3:G3"/>
    <mergeCell ref="H3:I3"/>
    <mergeCell ref="J3:K3"/>
    <mergeCell ref="L3:M3"/>
    <mergeCell ref="N3:O3"/>
  </mergeCells>
  <phoneticPr fontId="2" type="noConversion"/>
  <pageMargins left="1.1811023622047245" right="0.51181102362204722" top="0.98425196850393704" bottom="0.59055118110236227" header="0.51181102362204722" footer="0.51181102362204722"/>
  <pageSetup paperSize="9" scale="80" orientation="landscape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sheetPr codeName="Sheet13"/>
  <dimension ref="A1:O27"/>
  <sheetViews>
    <sheetView showZeros="0" zoomScale="85" zoomScaleNormal="90" workbookViewId="0">
      <pane xSplit="3" ySplit="6" topLeftCell="D7" activePane="bottomRight" state="frozen"/>
      <selection activeCell="C7" sqref="C7"/>
      <selection pane="topRight" activeCell="C7" sqref="C7"/>
      <selection pane="bottomLeft" activeCell="C7" sqref="C7"/>
      <selection pane="bottomRight" activeCell="A3" sqref="A3:A4"/>
    </sheetView>
  </sheetViews>
  <sheetFormatPr defaultRowHeight="13.5"/>
  <cols>
    <col min="1" max="1" width="9.88671875" style="4" customWidth="1"/>
    <col min="2" max="2" width="7.6640625" style="4" customWidth="1"/>
    <col min="3" max="3" width="10.6640625" style="4" customWidth="1"/>
    <col min="4" max="4" width="7.44140625" style="4" customWidth="1"/>
    <col min="5" max="5" width="11.6640625" style="4" customWidth="1"/>
    <col min="6" max="6" width="5.6640625" style="4" customWidth="1"/>
    <col min="7" max="7" width="9.77734375" style="4" customWidth="1"/>
    <col min="8" max="8" width="5.6640625" style="4" customWidth="1"/>
    <col min="9" max="9" width="9" style="4" customWidth="1"/>
    <col min="10" max="10" width="8.33203125" style="4" customWidth="1"/>
    <col min="11" max="11" width="10.44140625" style="4" customWidth="1"/>
    <col min="12" max="12" width="6.77734375" style="4" customWidth="1"/>
    <col min="13" max="13" width="10.44140625" style="4" customWidth="1"/>
    <col min="14" max="14" width="6.77734375" style="4" customWidth="1"/>
    <col min="15" max="15" width="9.77734375" style="4" customWidth="1"/>
    <col min="16" max="16384" width="8.88671875" style="52"/>
  </cols>
  <sheetData>
    <row r="1" spans="1:15" s="50" customFormat="1" ht="22.5" customHeight="1">
      <c r="A1" s="159" t="s">
        <v>174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</row>
    <row r="2" spans="1:15" s="50" customFormat="1">
      <c r="A2" s="58" t="s">
        <v>175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70" t="s">
        <v>140</v>
      </c>
    </row>
    <row r="3" spans="1:15" s="50" customFormat="1" ht="23.1" customHeight="1">
      <c r="A3" s="160" t="s">
        <v>141</v>
      </c>
      <c r="B3" s="160" t="s">
        <v>142</v>
      </c>
      <c r="C3" s="160"/>
      <c r="D3" s="160" t="s">
        <v>143</v>
      </c>
      <c r="E3" s="160"/>
      <c r="F3" s="160" t="s">
        <v>144</v>
      </c>
      <c r="G3" s="160"/>
      <c r="H3" s="160" t="s">
        <v>145</v>
      </c>
      <c r="I3" s="160"/>
      <c r="J3" s="160" t="s">
        <v>146</v>
      </c>
      <c r="K3" s="160"/>
      <c r="L3" s="160" t="s">
        <v>147</v>
      </c>
      <c r="M3" s="160"/>
      <c r="N3" s="160" t="s">
        <v>148</v>
      </c>
      <c r="O3" s="160"/>
    </row>
    <row r="4" spans="1:15" s="50" customFormat="1" ht="23.1" customHeight="1" thickBot="1">
      <c r="A4" s="161"/>
      <c r="B4" s="42" t="s">
        <v>149</v>
      </c>
      <c r="C4" s="42" t="s">
        <v>150</v>
      </c>
      <c r="D4" s="42" t="s">
        <v>149</v>
      </c>
      <c r="E4" s="42" t="s">
        <v>150</v>
      </c>
      <c r="F4" s="42" t="s">
        <v>149</v>
      </c>
      <c r="G4" s="42" t="s">
        <v>150</v>
      </c>
      <c r="H4" s="42" t="s">
        <v>149</v>
      </c>
      <c r="I4" s="42" t="s">
        <v>150</v>
      </c>
      <c r="J4" s="42" t="s">
        <v>149</v>
      </c>
      <c r="K4" s="42" t="s">
        <v>150</v>
      </c>
      <c r="L4" s="42" t="s">
        <v>149</v>
      </c>
      <c r="M4" s="42" t="s">
        <v>150</v>
      </c>
      <c r="N4" s="42" t="s">
        <v>149</v>
      </c>
      <c r="O4" s="42" t="s">
        <v>150</v>
      </c>
    </row>
    <row r="5" spans="1:15" s="50" customFormat="1" ht="21.75" customHeight="1" thickBot="1">
      <c r="A5" s="59" t="s">
        <v>151</v>
      </c>
      <c r="B5" s="73">
        <f t="shared" ref="B5:O5" si="0">+B6+B16</f>
        <v>1700</v>
      </c>
      <c r="C5" s="73">
        <f>C6+C16</f>
        <v>2589352</v>
      </c>
      <c r="D5" s="73">
        <f t="shared" si="0"/>
        <v>13</v>
      </c>
      <c r="E5" s="73">
        <f t="shared" si="0"/>
        <v>279</v>
      </c>
      <c r="F5" s="73">
        <f>+F6+F16</f>
        <v>195</v>
      </c>
      <c r="G5" s="73">
        <f>+G6+G16</f>
        <v>94318</v>
      </c>
      <c r="H5" s="73">
        <f t="shared" si="0"/>
        <v>124</v>
      </c>
      <c r="I5" s="73">
        <f t="shared" si="0"/>
        <v>10423</v>
      </c>
      <c r="J5" s="73">
        <f t="shared" si="0"/>
        <v>72</v>
      </c>
      <c r="K5" s="73">
        <f t="shared" si="0"/>
        <v>70006</v>
      </c>
      <c r="L5" s="73">
        <f t="shared" si="0"/>
        <v>1</v>
      </c>
      <c r="M5" s="73">
        <f t="shared" si="0"/>
        <v>17</v>
      </c>
      <c r="N5" s="73">
        <f t="shared" si="0"/>
        <v>1295</v>
      </c>
      <c r="O5" s="73">
        <f t="shared" si="0"/>
        <v>2414309</v>
      </c>
    </row>
    <row r="6" spans="1:15" s="50" customFormat="1" ht="21.75" customHeight="1" thickBot="1">
      <c r="A6" s="53" t="s">
        <v>152</v>
      </c>
      <c r="B6" s="74">
        <f t="shared" ref="B6:O6" si="1">SUM(B7:B15)</f>
        <v>504</v>
      </c>
      <c r="C6" s="74">
        <f t="shared" si="1"/>
        <v>116643</v>
      </c>
      <c r="D6" s="74">
        <f t="shared" si="1"/>
        <v>7</v>
      </c>
      <c r="E6" s="74">
        <f t="shared" si="1"/>
        <v>32</v>
      </c>
      <c r="F6" s="74">
        <f>SUM(F7:F15)</f>
        <v>80</v>
      </c>
      <c r="G6" s="74">
        <f>SUM(G7:G15)</f>
        <v>34975</v>
      </c>
      <c r="H6" s="74">
        <f t="shared" si="1"/>
        <v>69</v>
      </c>
      <c r="I6" s="74">
        <f t="shared" si="1"/>
        <v>8421</v>
      </c>
      <c r="J6" s="74">
        <f t="shared" si="1"/>
        <v>72</v>
      </c>
      <c r="K6" s="74">
        <f t="shared" si="1"/>
        <v>70006</v>
      </c>
      <c r="L6" s="74">
        <f t="shared" si="1"/>
        <v>0</v>
      </c>
      <c r="M6" s="74">
        <f t="shared" si="1"/>
        <v>0</v>
      </c>
      <c r="N6" s="74">
        <f t="shared" si="1"/>
        <v>276</v>
      </c>
      <c r="O6" s="74">
        <f t="shared" si="1"/>
        <v>3209</v>
      </c>
    </row>
    <row r="7" spans="1:15" s="50" customFormat="1" ht="21.75" customHeight="1">
      <c r="A7" s="43" t="s">
        <v>153</v>
      </c>
      <c r="B7" s="75">
        <f t="shared" ref="B7:C15" si="2">SUM(D7,F7,H7,J7,L7,N7)</f>
        <v>65</v>
      </c>
      <c r="C7" s="75">
        <f t="shared" si="2"/>
        <v>103294</v>
      </c>
      <c r="D7" s="80"/>
      <c r="E7" s="80"/>
      <c r="F7" s="80">
        <v>21</v>
      </c>
      <c r="G7" s="80">
        <v>31946</v>
      </c>
      <c r="H7" s="80">
        <v>8</v>
      </c>
      <c r="I7" s="80">
        <v>7706</v>
      </c>
      <c r="J7" s="80">
        <v>36</v>
      </c>
      <c r="K7" s="80">
        <v>63642</v>
      </c>
      <c r="L7" s="80"/>
      <c r="M7" s="80"/>
      <c r="N7" s="80"/>
      <c r="O7" s="80"/>
    </row>
    <row r="8" spans="1:15" s="50" customFormat="1" ht="21.75" customHeight="1">
      <c r="A8" s="41" t="s">
        <v>154</v>
      </c>
      <c r="B8" s="75">
        <f t="shared" si="2"/>
        <v>7</v>
      </c>
      <c r="C8" s="75">
        <f t="shared" si="2"/>
        <v>469</v>
      </c>
      <c r="D8" s="80">
        <v>1</v>
      </c>
      <c r="E8" s="80">
        <v>6</v>
      </c>
      <c r="F8" s="80">
        <v>1</v>
      </c>
      <c r="G8" s="80">
        <v>79</v>
      </c>
      <c r="H8" s="80">
        <v>5</v>
      </c>
      <c r="I8" s="80">
        <v>384</v>
      </c>
      <c r="J8" s="80"/>
      <c r="K8" s="80"/>
      <c r="L8" s="80"/>
      <c r="M8" s="80"/>
      <c r="N8" s="80"/>
      <c r="O8" s="80"/>
    </row>
    <row r="9" spans="1:15" s="50" customFormat="1" ht="21.75" customHeight="1">
      <c r="A9" s="45" t="s">
        <v>155</v>
      </c>
      <c r="B9" s="75">
        <f t="shared" si="2"/>
        <v>0</v>
      </c>
      <c r="C9" s="75">
        <f t="shared" si="2"/>
        <v>0</v>
      </c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</row>
    <row r="10" spans="1:15" s="50" customFormat="1" ht="21.75" customHeight="1">
      <c r="A10" s="41" t="s">
        <v>156</v>
      </c>
      <c r="B10" s="75">
        <f t="shared" si="2"/>
        <v>0</v>
      </c>
      <c r="C10" s="75">
        <f t="shared" si="2"/>
        <v>0</v>
      </c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</row>
    <row r="11" spans="1:15" s="50" customFormat="1" ht="21.75" customHeight="1">
      <c r="A11" s="41" t="s">
        <v>157</v>
      </c>
      <c r="B11" s="75">
        <f t="shared" si="2"/>
        <v>3</v>
      </c>
      <c r="C11" s="75">
        <f t="shared" si="2"/>
        <v>762</v>
      </c>
      <c r="D11" s="80"/>
      <c r="E11" s="80"/>
      <c r="F11" s="80">
        <v>3</v>
      </c>
      <c r="G11" s="80">
        <v>762</v>
      </c>
      <c r="H11" s="80"/>
      <c r="I11" s="80"/>
      <c r="J11" s="80"/>
      <c r="K11" s="80"/>
      <c r="L11" s="80"/>
      <c r="M11" s="80"/>
      <c r="N11" s="80"/>
      <c r="O11" s="80"/>
    </row>
    <row r="12" spans="1:15" s="50" customFormat="1" ht="21.75" customHeight="1">
      <c r="A12" s="41" t="s">
        <v>158</v>
      </c>
      <c r="B12" s="75">
        <f t="shared" si="2"/>
        <v>0</v>
      </c>
      <c r="C12" s="75">
        <f t="shared" si="2"/>
        <v>0</v>
      </c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</row>
    <row r="13" spans="1:15" s="50" customFormat="1" ht="21.75" customHeight="1">
      <c r="A13" s="41" t="s">
        <v>159</v>
      </c>
      <c r="B13" s="75">
        <f t="shared" si="2"/>
        <v>0</v>
      </c>
      <c r="C13" s="75">
        <f t="shared" si="2"/>
        <v>0</v>
      </c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</row>
    <row r="14" spans="1:15" s="50" customFormat="1" ht="21.75" customHeight="1">
      <c r="A14" s="41" t="s">
        <v>160</v>
      </c>
      <c r="B14" s="75">
        <f t="shared" si="2"/>
        <v>0</v>
      </c>
      <c r="C14" s="75">
        <f t="shared" si="2"/>
        <v>0</v>
      </c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</row>
    <row r="15" spans="1:15" s="50" customFormat="1" ht="21.75" customHeight="1" thickBot="1">
      <c r="A15" s="41" t="s">
        <v>161</v>
      </c>
      <c r="B15" s="75">
        <f t="shared" si="2"/>
        <v>429</v>
      </c>
      <c r="C15" s="75">
        <f t="shared" si="2"/>
        <v>12118</v>
      </c>
      <c r="D15" s="80">
        <v>6</v>
      </c>
      <c r="E15" s="80">
        <v>26</v>
      </c>
      <c r="F15" s="80">
        <v>55</v>
      </c>
      <c r="G15" s="80">
        <v>2188</v>
      </c>
      <c r="H15" s="80">
        <v>56</v>
      </c>
      <c r="I15" s="80">
        <v>331</v>
      </c>
      <c r="J15" s="80">
        <v>36</v>
      </c>
      <c r="K15" s="80">
        <v>6364</v>
      </c>
      <c r="L15" s="80"/>
      <c r="M15" s="80"/>
      <c r="N15" s="80">
        <v>276</v>
      </c>
      <c r="O15" s="80">
        <v>3209</v>
      </c>
    </row>
    <row r="16" spans="1:15" s="50" customFormat="1" ht="21.75" customHeight="1" thickBot="1">
      <c r="A16" s="54" t="s">
        <v>162</v>
      </c>
      <c r="B16" s="74">
        <f t="shared" ref="B16:O16" si="3">SUM(B17:B27)</f>
        <v>1196</v>
      </c>
      <c r="C16" s="74">
        <f>SUM(C17:C27)</f>
        <v>2472709</v>
      </c>
      <c r="D16" s="74">
        <f t="shared" si="3"/>
        <v>6</v>
      </c>
      <c r="E16" s="74">
        <f t="shared" si="3"/>
        <v>247</v>
      </c>
      <c r="F16" s="74">
        <f>SUM(F17:F27)</f>
        <v>115</v>
      </c>
      <c r="G16" s="74">
        <f>SUM(G17:G27)</f>
        <v>59343</v>
      </c>
      <c r="H16" s="74">
        <f t="shared" si="3"/>
        <v>55</v>
      </c>
      <c r="I16" s="74">
        <f t="shared" si="3"/>
        <v>2002</v>
      </c>
      <c r="J16" s="74">
        <f t="shared" si="3"/>
        <v>0</v>
      </c>
      <c r="K16" s="74">
        <f t="shared" si="3"/>
        <v>0</v>
      </c>
      <c r="L16" s="74">
        <f t="shared" si="3"/>
        <v>1</v>
      </c>
      <c r="M16" s="74">
        <f t="shared" si="3"/>
        <v>17</v>
      </c>
      <c r="N16" s="74">
        <f t="shared" si="3"/>
        <v>1019</v>
      </c>
      <c r="O16" s="74">
        <f t="shared" si="3"/>
        <v>2411100</v>
      </c>
    </row>
    <row r="17" spans="1:15" s="50" customFormat="1" ht="21.75" customHeight="1">
      <c r="A17" s="43" t="s">
        <v>163</v>
      </c>
      <c r="B17" s="75">
        <f>SUM(D17,F17,H17,J17,L17,N17)</f>
        <v>34</v>
      </c>
      <c r="C17" s="75">
        <f>SUM(E17,G17,I17,K17,M17,O17)</f>
        <v>110137</v>
      </c>
      <c r="D17" s="80"/>
      <c r="E17" s="80"/>
      <c r="F17" s="80">
        <v>4</v>
      </c>
      <c r="G17" s="80">
        <v>3418</v>
      </c>
      <c r="H17" s="80">
        <v>7</v>
      </c>
      <c r="I17" s="80">
        <v>610</v>
      </c>
      <c r="J17" s="80"/>
      <c r="K17" s="80"/>
      <c r="L17" s="80"/>
      <c r="M17" s="80"/>
      <c r="N17" s="80">
        <v>23</v>
      </c>
      <c r="O17" s="80">
        <v>106109</v>
      </c>
    </row>
    <row r="18" spans="1:15" s="50" customFormat="1" ht="21.75" customHeight="1">
      <c r="A18" s="41" t="s">
        <v>164</v>
      </c>
      <c r="B18" s="75">
        <f t="shared" ref="B18:C27" si="4">SUM(D18,F18,H18,J18,L18,N18)</f>
        <v>68</v>
      </c>
      <c r="C18" s="75">
        <f t="shared" si="4"/>
        <v>3436</v>
      </c>
      <c r="D18" s="80">
        <v>4</v>
      </c>
      <c r="E18" s="80">
        <v>30</v>
      </c>
      <c r="F18" s="80">
        <v>20</v>
      </c>
      <c r="G18" s="80">
        <v>2282</v>
      </c>
      <c r="H18" s="80">
        <v>44</v>
      </c>
      <c r="I18" s="80">
        <v>1124</v>
      </c>
      <c r="J18" s="80"/>
      <c r="K18" s="80"/>
      <c r="L18" s="80"/>
      <c r="M18" s="80"/>
      <c r="N18" s="80"/>
      <c r="O18" s="80"/>
    </row>
    <row r="19" spans="1:15" s="50" customFormat="1" ht="21.75" customHeight="1">
      <c r="A19" s="41" t="s">
        <v>165</v>
      </c>
      <c r="B19" s="75">
        <f t="shared" si="4"/>
        <v>298</v>
      </c>
      <c r="C19" s="75">
        <f t="shared" si="4"/>
        <v>12711</v>
      </c>
      <c r="D19" s="80">
        <v>1</v>
      </c>
      <c r="E19" s="80">
        <v>63</v>
      </c>
      <c r="F19" s="80">
        <v>22</v>
      </c>
      <c r="G19" s="80">
        <v>1760</v>
      </c>
      <c r="H19" s="80"/>
      <c r="I19" s="80"/>
      <c r="J19" s="80"/>
      <c r="K19" s="80"/>
      <c r="L19" s="80"/>
      <c r="M19" s="80"/>
      <c r="N19" s="80">
        <v>275</v>
      </c>
      <c r="O19" s="80">
        <v>10888</v>
      </c>
    </row>
    <row r="20" spans="1:15" s="50" customFormat="1" ht="21.75" customHeight="1">
      <c r="A20" s="41" t="s">
        <v>166</v>
      </c>
      <c r="B20" s="75">
        <f t="shared" si="4"/>
        <v>2</v>
      </c>
      <c r="C20" s="75">
        <f t="shared" si="4"/>
        <v>5</v>
      </c>
      <c r="D20" s="80"/>
      <c r="E20" s="80"/>
      <c r="F20" s="80">
        <v>2</v>
      </c>
      <c r="G20" s="80">
        <v>5</v>
      </c>
      <c r="H20" s="80"/>
      <c r="I20" s="80"/>
      <c r="J20" s="80"/>
      <c r="K20" s="80"/>
      <c r="L20" s="80"/>
      <c r="M20" s="80"/>
      <c r="N20" s="80"/>
      <c r="O20" s="80"/>
    </row>
    <row r="21" spans="1:15" s="50" customFormat="1" ht="21.75" customHeight="1">
      <c r="A21" s="41" t="s">
        <v>167</v>
      </c>
      <c r="B21" s="75">
        <f t="shared" si="4"/>
        <v>790</v>
      </c>
      <c r="C21" s="75">
        <f t="shared" si="4"/>
        <v>2346363</v>
      </c>
      <c r="D21" s="80">
        <v>1</v>
      </c>
      <c r="E21" s="80">
        <v>154</v>
      </c>
      <c r="F21" s="80">
        <v>65</v>
      </c>
      <c r="G21" s="80">
        <v>51872</v>
      </c>
      <c r="H21" s="80">
        <v>2</v>
      </c>
      <c r="I21" s="80">
        <v>217</v>
      </c>
      <c r="J21" s="80"/>
      <c r="K21" s="80"/>
      <c r="L21" s="80">
        <v>1</v>
      </c>
      <c r="M21" s="80">
        <v>17</v>
      </c>
      <c r="N21" s="80">
        <v>721</v>
      </c>
      <c r="O21" s="80">
        <v>2294103</v>
      </c>
    </row>
    <row r="22" spans="1:15" s="50" customFormat="1" ht="21.75" customHeight="1">
      <c r="A22" s="41" t="s">
        <v>168</v>
      </c>
      <c r="B22" s="75">
        <f t="shared" si="4"/>
        <v>0</v>
      </c>
      <c r="C22" s="75">
        <f t="shared" si="4"/>
        <v>0</v>
      </c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</row>
    <row r="23" spans="1:15" s="50" customFormat="1" ht="21.75" customHeight="1">
      <c r="A23" s="41" t="s">
        <v>169</v>
      </c>
      <c r="B23" s="75">
        <f t="shared" si="4"/>
        <v>0</v>
      </c>
      <c r="C23" s="75">
        <f t="shared" si="4"/>
        <v>0</v>
      </c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0"/>
    </row>
    <row r="24" spans="1:15" s="50" customFormat="1" ht="21.75" customHeight="1">
      <c r="A24" s="41" t="s">
        <v>170</v>
      </c>
      <c r="B24" s="75">
        <f t="shared" si="4"/>
        <v>0</v>
      </c>
      <c r="C24" s="75">
        <f t="shared" si="4"/>
        <v>0</v>
      </c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</row>
    <row r="25" spans="1:15" s="50" customFormat="1" ht="21.75" customHeight="1">
      <c r="A25" s="41" t="s">
        <v>171</v>
      </c>
      <c r="B25" s="75">
        <f t="shared" si="4"/>
        <v>0</v>
      </c>
      <c r="C25" s="75">
        <f t="shared" si="4"/>
        <v>0</v>
      </c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</row>
    <row r="26" spans="1:15" s="50" customFormat="1" ht="21.75" customHeight="1">
      <c r="A26" s="41" t="s">
        <v>172</v>
      </c>
      <c r="B26" s="75">
        <f t="shared" si="4"/>
        <v>4</v>
      </c>
      <c r="C26" s="75">
        <f t="shared" si="4"/>
        <v>57</v>
      </c>
      <c r="D26" s="80"/>
      <c r="E26" s="80"/>
      <c r="F26" s="80">
        <v>2</v>
      </c>
      <c r="G26" s="80">
        <v>6</v>
      </c>
      <c r="H26" s="80">
        <v>2</v>
      </c>
      <c r="I26" s="80">
        <v>51</v>
      </c>
      <c r="J26" s="80"/>
      <c r="K26" s="80"/>
      <c r="L26" s="80"/>
      <c r="M26" s="80"/>
      <c r="N26" s="80"/>
      <c r="O26" s="80"/>
    </row>
    <row r="27" spans="1:15" s="50" customFormat="1" ht="21.75" customHeight="1">
      <c r="A27" s="41" t="s">
        <v>173</v>
      </c>
      <c r="B27" s="75">
        <f t="shared" si="4"/>
        <v>0</v>
      </c>
      <c r="C27" s="75">
        <f t="shared" si="4"/>
        <v>0</v>
      </c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</row>
  </sheetData>
  <mergeCells count="9">
    <mergeCell ref="A1:O1"/>
    <mergeCell ref="A3:A4"/>
    <mergeCell ref="B3:C3"/>
    <mergeCell ref="D3:E3"/>
    <mergeCell ref="F3:G3"/>
    <mergeCell ref="H3:I3"/>
    <mergeCell ref="J3:K3"/>
    <mergeCell ref="L3:M3"/>
    <mergeCell ref="N3:O3"/>
  </mergeCells>
  <phoneticPr fontId="2" type="noConversion"/>
  <pageMargins left="1.1417322834645669" right="0.51181102362204722" top="0.6692913385826772" bottom="0.51181102362204722" header="0.6692913385826772" footer="0.51181102362204722"/>
  <pageSetup paperSize="9" scale="80" orientation="landscape" horizontalDpi="300" verticalDpi="300" r:id="rId1"/>
  <headerFooter alignWithMargins="0"/>
  <ignoredErrors>
    <ignoredError sqref="C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S69"/>
  <sheetViews>
    <sheetView tabSelected="1" zoomScale="75" zoomScaleNormal="75" workbookViewId="0">
      <pane xSplit="4" ySplit="7" topLeftCell="E8" activePane="bottomRight" state="frozen"/>
      <selection pane="topRight" activeCell="E1" sqref="E1"/>
      <selection pane="bottomLeft" activeCell="A9" sqref="A9"/>
      <selection pane="bottomRight"/>
    </sheetView>
  </sheetViews>
  <sheetFormatPr defaultRowHeight="13.5"/>
  <cols>
    <col min="1" max="1" width="4.77734375" style="2" customWidth="1"/>
    <col min="2" max="2" width="4.5546875" style="2" customWidth="1"/>
    <col min="3" max="3" width="6.6640625" style="2" customWidth="1"/>
    <col min="4" max="4" width="12.77734375" style="2" customWidth="1"/>
    <col min="5" max="5" width="15.6640625" style="2" customWidth="1"/>
    <col min="6" max="6" width="14" style="2" customWidth="1"/>
    <col min="7" max="7" width="14.21875" style="2" customWidth="1"/>
    <col min="8" max="9" width="13.88671875" style="2" customWidth="1"/>
    <col min="10" max="10" width="13.109375" style="2" customWidth="1"/>
    <col min="11" max="11" width="14.6640625" style="2" customWidth="1"/>
    <col min="12" max="12" width="14.21875" style="2" customWidth="1"/>
    <col min="13" max="16" width="15.6640625" style="2" customWidth="1"/>
    <col min="17" max="17" width="10.33203125" style="2" customWidth="1"/>
    <col min="18" max="18" width="11.21875" style="2" customWidth="1"/>
    <col min="19" max="16384" width="8.88671875" style="2"/>
  </cols>
  <sheetData>
    <row r="1" spans="1:18" s="11" customFormat="1" ht="16.5" customHeight="1">
      <c r="A1" s="27"/>
      <c r="G1" s="119" t="s">
        <v>137</v>
      </c>
      <c r="H1" s="119"/>
      <c r="I1" s="119"/>
      <c r="J1" s="119"/>
      <c r="K1" s="119"/>
      <c r="L1" s="119"/>
      <c r="M1" s="119"/>
      <c r="N1" s="119"/>
      <c r="O1" s="13"/>
      <c r="P1" s="13"/>
      <c r="Q1" s="13"/>
    </row>
    <row r="2" spans="1:18" s="11" customFormat="1" ht="14.25" customHeight="1">
      <c r="E2" s="14"/>
      <c r="G2" s="119"/>
      <c r="H2" s="119"/>
      <c r="I2" s="119"/>
      <c r="J2" s="119"/>
      <c r="K2" s="119"/>
      <c r="L2" s="119"/>
      <c r="M2" s="119"/>
      <c r="N2" s="119"/>
      <c r="O2" s="16"/>
      <c r="P2" s="15"/>
      <c r="Q2" s="13"/>
    </row>
    <row r="3" spans="1:18" s="11" customFormat="1" ht="20.25" customHeight="1">
      <c r="A3" s="17"/>
      <c r="B3" s="133"/>
      <c r="C3" s="133"/>
      <c r="D3" s="12"/>
      <c r="L3" s="25"/>
      <c r="M3" s="24"/>
      <c r="N3" s="24"/>
      <c r="O3" s="24"/>
      <c r="P3" s="15"/>
      <c r="Q3" s="13"/>
    </row>
    <row r="4" spans="1:18" s="11" customFormat="1" ht="22.5" customHeight="1">
      <c r="A4" s="19"/>
      <c r="B4" s="149"/>
      <c r="C4" s="149"/>
      <c r="D4" s="149"/>
      <c r="E4" s="18"/>
      <c r="F4" s="18"/>
      <c r="G4" s="18"/>
      <c r="H4" s="18"/>
      <c r="I4" s="18"/>
      <c r="J4" s="18"/>
      <c r="K4" s="18"/>
      <c r="L4" s="25"/>
      <c r="M4" s="24"/>
      <c r="N4" s="24"/>
      <c r="O4" s="24"/>
      <c r="P4" s="15" t="s">
        <v>55</v>
      </c>
      <c r="Q4" s="11" t="s">
        <v>190</v>
      </c>
    </row>
    <row r="5" spans="1:18" ht="15.75" customHeight="1">
      <c r="N5" s="1"/>
      <c r="O5" s="1"/>
      <c r="P5" s="3"/>
      <c r="R5" s="26" t="s">
        <v>75</v>
      </c>
    </row>
    <row r="6" spans="1:18" s="5" customFormat="1" ht="27.75" customHeight="1">
      <c r="A6" s="117"/>
      <c r="B6" s="137"/>
      <c r="C6" s="137"/>
      <c r="D6" s="118"/>
      <c r="E6" s="128" t="s">
        <v>76</v>
      </c>
      <c r="F6" s="128"/>
      <c r="G6" s="117" t="s">
        <v>77</v>
      </c>
      <c r="H6" s="118"/>
      <c r="I6" s="117" t="s">
        <v>78</v>
      </c>
      <c r="J6" s="118"/>
      <c r="K6" s="117" t="s">
        <v>79</v>
      </c>
      <c r="L6" s="118"/>
      <c r="M6" s="128" t="s">
        <v>80</v>
      </c>
      <c r="N6" s="128" t="s">
        <v>81</v>
      </c>
      <c r="O6" s="128"/>
      <c r="P6" s="128"/>
      <c r="Q6" s="117" t="s">
        <v>82</v>
      </c>
      <c r="R6" s="118"/>
    </row>
    <row r="7" spans="1:18" s="5" customFormat="1" ht="36" customHeight="1" thickBot="1">
      <c r="A7" s="138"/>
      <c r="B7" s="139"/>
      <c r="C7" s="139"/>
      <c r="D7" s="140"/>
      <c r="E7" s="64" t="s">
        <v>83</v>
      </c>
      <c r="F7" s="64" t="s">
        <v>84</v>
      </c>
      <c r="G7" s="64" t="s">
        <v>85</v>
      </c>
      <c r="H7" s="64" t="s">
        <v>86</v>
      </c>
      <c r="I7" s="64" t="s">
        <v>85</v>
      </c>
      <c r="J7" s="64" t="s">
        <v>86</v>
      </c>
      <c r="K7" s="64" t="s">
        <v>85</v>
      </c>
      <c r="L7" s="64" t="s">
        <v>86</v>
      </c>
      <c r="M7" s="150"/>
      <c r="N7" s="65" t="s">
        <v>87</v>
      </c>
      <c r="O7" s="65" t="s">
        <v>88</v>
      </c>
      <c r="P7" s="64" t="s">
        <v>89</v>
      </c>
      <c r="Q7" s="64" t="s">
        <v>85</v>
      </c>
      <c r="R7" s="64" t="s">
        <v>86</v>
      </c>
    </row>
    <row r="8" spans="1:18" s="5" customFormat="1" ht="21.75" customHeight="1">
      <c r="A8" s="134" t="s">
        <v>90</v>
      </c>
      <c r="B8" s="141" t="s">
        <v>91</v>
      </c>
      <c r="C8" s="141"/>
      <c r="D8" s="142"/>
      <c r="E8" s="30">
        <f t="shared" ref="E8:M8" si="0">SUM(E9:E10)</f>
        <v>257840400</v>
      </c>
      <c r="F8" s="30">
        <f t="shared" si="0"/>
        <v>257960400</v>
      </c>
      <c r="G8" s="30">
        <f>SUM(G9:G10)</f>
        <v>13252117</v>
      </c>
      <c r="H8" s="30">
        <f t="shared" si="0"/>
        <v>241548285</v>
      </c>
      <c r="I8" s="30">
        <f t="shared" si="0"/>
        <v>14150422</v>
      </c>
      <c r="J8" s="30">
        <f>SUM(J9:J10)</f>
        <v>226362601</v>
      </c>
      <c r="K8" s="30">
        <f t="shared" si="0"/>
        <v>0</v>
      </c>
      <c r="L8" s="30">
        <f t="shared" si="0"/>
        <v>1503894</v>
      </c>
      <c r="M8" s="30">
        <f t="shared" si="0"/>
        <v>13681790</v>
      </c>
      <c r="N8" s="31">
        <f t="shared" ref="N8:N49" si="1">+J8/E8*100</f>
        <v>87.791750633337514</v>
      </c>
      <c r="O8" s="31">
        <f t="shared" ref="O8:O49" si="2">+J8/F8*100</f>
        <v>87.750910992539943</v>
      </c>
      <c r="P8" s="31">
        <f t="shared" ref="P8:P49" si="3">+J8/H8*100</f>
        <v>93.7131890627996</v>
      </c>
      <c r="Q8" s="30">
        <f>SUM(Q9:Q10)</f>
        <v>179578</v>
      </c>
      <c r="R8" s="30">
        <f>SUM(R9:R10)</f>
        <v>3660128</v>
      </c>
    </row>
    <row r="9" spans="1:18" s="5" customFormat="1" ht="21.75" customHeight="1">
      <c r="A9" s="135"/>
      <c r="B9" s="143" t="s">
        <v>42</v>
      </c>
      <c r="C9" s="144"/>
      <c r="D9" s="145"/>
      <c r="E9" s="20">
        <f t="shared" ref="E9:M9" si="4">E12+E47+E48</f>
        <v>97460400</v>
      </c>
      <c r="F9" s="20">
        <f t="shared" si="4"/>
        <v>97460400</v>
      </c>
      <c r="G9" s="20">
        <f t="shared" si="4"/>
        <v>6150414</v>
      </c>
      <c r="H9" s="20">
        <f t="shared" si="4"/>
        <v>80522046</v>
      </c>
      <c r="I9" s="20">
        <f t="shared" si="4"/>
        <v>6318085</v>
      </c>
      <c r="J9" s="20">
        <f t="shared" si="4"/>
        <v>76370831</v>
      </c>
      <c r="K9" s="20">
        <f t="shared" si="4"/>
        <v>0</v>
      </c>
      <c r="L9" s="20">
        <f t="shared" si="4"/>
        <v>324140</v>
      </c>
      <c r="M9" s="20">
        <f t="shared" si="4"/>
        <v>3827075</v>
      </c>
      <c r="N9" s="21">
        <f t="shared" si="1"/>
        <v>78.360884010326245</v>
      </c>
      <c r="O9" s="21">
        <f t="shared" si="2"/>
        <v>78.360884010326245</v>
      </c>
      <c r="P9" s="21">
        <f t="shared" si="3"/>
        <v>94.844623048947369</v>
      </c>
      <c r="Q9" s="20">
        <f>Q12+Q47+Q48</f>
        <v>92798</v>
      </c>
      <c r="R9" s="20">
        <f>R12+R47+R48</f>
        <v>508690</v>
      </c>
    </row>
    <row r="10" spans="1:18" s="5" customFormat="1" ht="21.75" customHeight="1" thickBot="1">
      <c r="A10" s="136"/>
      <c r="B10" s="146" t="s">
        <v>32</v>
      </c>
      <c r="C10" s="147"/>
      <c r="D10" s="148"/>
      <c r="E10" s="32">
        <f>E32+E49</f>
        <v>160380000</v>
      </c>
      <c r="F10" s="32">
        <f t="shared" ref="F10:M10" si="5">F32+F49</f>
        <v>160500000</v>
      </c>
      <c r="G10" s="32">
        <f t="shared" si="5"/>
        <v>7101703</v>
      </c>
      <c r="H10" s="32">
        <f t="shared" si="5"/>
        <v>161026239</v>
      </c>
      <c r="I10" s="32">
        <f t="shared" si="5"/>
        <v>7832337</v>
      </c>
      <c r="J10" s="32">
        <f t="shared" si="5"/>
        <v>149991770</v>
      </c>
      <c r="K10" s="32">
        <f t="shared" si="5"/>
        <v>0</v>
      </c>
      <c r="L10" s="32">
        <f t="shared" si="5"/>
        <v>1179754</v>
      </c>
      <c r="M10" s="32">
        <f t="shared" si="5"/>
        <v>9854715</v>
      </c>
      <c r="N10" s="33">
        <f t="shared" si="1"/>
        <v>93.522739743110122</v>
      </c>
      <c r="O10" s="33">
        <f t="shared" si="2"/>
        <v>93.45281619937694</v>
      </c>
      <c r="P10" s="33">
        <f t="shared" si="3"/>
        <v>93.14740934860933</v>
      </c>
      <c r="Q10" s="32">
        <f>Q32+Q49</f>
        <v>86780</v>
      </c>
      <c r="R10" s="32">
        <f>R32+R49</f>
        <v>3151438</v>
      </c>
    </row>
    <row r="11" spans="1:18" s="5" customFormat="1" ht="21.75" customHeight="1">
      <c r="A11" s="155" t="s">
        <v>33</v>
      </c>
      <c r="B11" s="157" t="s">
        <v>30</v>
      </c>
      <c r="C11" s="157"/>
      <c r="D11" s="158"/>
      <c r="E11" s="28">
        <f t="shared" ref="E11:M11" si="6">SUM(E12,E32)</f>
        <v>256412900</v>
      </c>
      <c r="F11" s="28">
        <f t="shared" si="6"/>
        <v>256412900</v>
      </c>
      <c r="G11" s="28">
        <f t="shared" si="6"/>
        <v>13318015</v>
      </c>
      <c r="H11" s="28">
        <f t="shared" si="6"/>
        <v>231174219</v>
      </c>
      <c r="I11" s="28">
        <f t="shared" si="6"/>
        <v>14160516</v>
      </c>
      <c r="J11" s="28">
        <f t="shared" si="6"/>
        <v>225910046</v>
      </c>
      <c r="K11" s="28">
        <f t="shared" si="6"/>
        <v>0</v>
      </c>
      <c r="L11" s="28">
        <f t="shared" si="6"/>
        <v>877</v>
      </c>
      <c r="M11" s="28">
        <f t="shared" si="6"/>
        <v>5263296</v>
      </c>
      <c r="N11" s="29">
        <f t="shared" si="1"/>
        <v>88.104009587661153</v>
      </c>
      <c r="O11" s="29">
        <f t="shared" si="2"/>
        <v>88.104009587661153</v>
      </c>
      <c r="P11" s="29">
        <f t="shared" si="3"/>
        <v>97.722854640637934</v>
      </c>
      <c r="Q11" s="28">
        <f>SUM(Q12,Q32)</f>
        <v>66667</v>
      </c>
      <c r="R11" s="28">
        <f>SUM(R12,R32)</f>
        <v>1070776</v>
      </c>
    </row>
    <row r="12" spans="1:18" s="5" customFormat="1" ht="21.75" customHeight="1">
      <c r="A12" s="156"/>
      <c r="B12" s="125" t="s">
        <v>34</v>
      </c>
      <c r="C12" s="121" t="s">
        <v>22</v>
      </c>
      <c r="D12" s="122"/>
      <c r="E12" s="7">
        <f t="shared" ref="E12:M12" si="7">SUM(E13,E14,E17,E20:E24,E25)</f>
        <v>96912900</v>
      </c>
      <c r="F12" s="7">
        <f t="shared" si="7"/>
        <v>96912900</v>
      </c>
      <c r="G12" s="7">
        <f t="shared" si="7"/>
        <v>6214582</v>
      </c>
      <c r="H12" s="7">
        <f t="shared" si="7"/>
        <v>77466147</v>
      </c>
      <c r="I12" s="7">
        <f t="shared" si="7"/>
        <v>6362730</v>
      </c>
      <c r="J12" s="7">
        <f t="shared" si="7"/>
        <v>75756286</v>
      </c>
      <c r="K12" s="7">
        <f t="shared" si="7"/>
        <v>0</v>
      </c>
      <c r="L12" s="7">
        <f t="shared" si="7"/>
        <v>118</v>
      </c>
      <c r="M12" s="7">
        <f t="shared" si="7"/>
        <v>1709743</v>
      </c>
      <c r="N12" s="8">
        <f t="shared" si="1"/>
        <v>78.16945525311904</v>
      </c>
      <c r="O12" s="8">
        <f t="shared" si="2"/>
        <v>78.16945525311904</v>
      </c>
      <c r="P12" s="8">
        <f t="shared" si="3"/>
        <v>97.792763592592252</v>
      </c>
      <c r="Q12" s="7">
        <f>SUM(Q13,Q14,Q17,Q20:Q24,Q25)</f>
        <v>20440</v>
      </c>
      <c r="R12" s="7">
        <f>SUM(R13,R14,R17,R20:R24,R25)</f>
        <v>392047</v>
      </c>
    </row>
    <row r="13" spans="1:18" s="5" customFormat="1" ht="21.75" customHeight="1">
      <c r="A13" s="156"/>
      <c r="B13" s="154"/>
      <c r="C13" s="120" t="s">
        <v>35</v>
      </c>
      <c r="D13" s="122"/>
      <c r="E13" s="10">
        <v>62365100</v>
      </c>
      <c r="F13" s="10">
        <v>62365100</v>
      </c>
      <c r="G13" s="10">
        <v>4120582</v>
      </c>
      <c r="H13" s="23">
        <v>45345537</v>
      </c>
      <c r="I13" s="10">
        <v>4112340</v>
      </c>
      <c r="J13" s="23">
        <v>44376911</v>
      </c>
      <c r="K13" s="10"/>
      <c r="L13" s="23"/>
      <c r="M13" s="7">
        <f>H13-J13-L13</f>
        <v>968626</v>
      </c>
      <c r="N13" s="8">
        <f t="shared" si="1"/>
        <v>71.156642096300658</v>
      </c>
      <c r="O13" s="8">
        <f t="shared" si="2"/>
        <v>71.156642096300658</v>
      </c>
      <c r="P13" s="8">
        <f t="shared" si="3"/>
        <v>97.863900034969262</v>
      </c>
      <c r="Q13" s="96">
        <v>8506</v>
      </c>
      <c r="R13" s="95">
        <v>216865</v>
      </c>
    </row>
    <row r="14" spans="1:18" s="5" customFormat="1" ht="21.75" customHeight="1">
      <c r="A14" s="156"/>
      <c r="B14" s="154"/>
      <c r="C14" s="125" t="s">
        <v>92</v>
      </c>
      <c r="D14" s="66" t="s">
        <v>41</v>
      </c>
      <c r="E14" s="22">
        <f t="shared" ref="E14:M14" si="8">SUM(E15:E16)</f>
        <v>5837800</v>
      </c>
      <c r="F14" s="22">
        <f t="shared" si="8"/>
        <v>5837800</v>
      </c>
      <c r="G14" s="22">
        <f t="shared" si="8"/>
        <v>433540</v>
      </c>
      <c r="H14" s="22">
        <f t="shared" si="8"/>
        <v>5303309</v>
      </c>
      <c r="I14" s="22">
        <f t="shared" si="8"/>
        <v>435250</v>
      </c>
      <c r="J14" s="22">
        <f t="shared" si="8"/>
        <v>5267358</v>
      </c>
      <c r="K14" s="22">
        <f t="shared" si="8"/>
        <v>0</v>
      </c>
      <c r="L14" s="22">
        <f t="shared" si="8"/>
        <v>77</v>
      </c>
      <c r="M14" s="22">
        <f t="shared" si="8"/>
        <v>35874</v>
      </c>
      <c r="N14" s="8">
        <f t="shared" si="1"/>
        <v>90.228476480866078</v>
      </c>
      <c r="O14" s="8">
        <f t="shared" si="2"/>
        <v>90.228476480866078</v>
      </c>
      <c r="P14" s="8">
        <f t="shared" si="3"/>
        <v>99.322102483562631</v>
      </c>
      <c r="Q14" s="97">
        <f>SUM(Q15:Q16)</f>
        <v>3258</v>
      </c>
      <c r="R14" s="97">
        <f>SUM(R15:R16)</f>
        <v>90730</v>
      </c>
    </row>
    <row r="15" spans="1:18" s="5" customFormat="1" ht="21.75" customHeight="1">
      <c r="A15" s="156"/>
      <c r="B15" s="154"/>
      <c r="C15" s="126"/>
      <c r="D15" s="67" t="s">
        <v>43</v>
      </c>
      <c r="E15" s="9">
        <v>5344800</v>
      </c>
      <c r="F15" s="9">
        <v>5344800</v>
      </c>
      <c r="G15" s="10">
        <v>406940</v>
      </c>
      <c r="H15" s="23">
        <v>4431932</v>
      </c>
      <c r="I15" s="10">
        <v>406940</v>
      </c>
      <c r="J15" s="23">
        <v>4431932</v>
      </c>
      <c r="K15" s="10"/>
      <c r="L15" s="23"/>
      <c r="M15" s="7">
        <f>H15-J15-L15</f>
        <v>0</v>
      </c>
      <c r="N15" s="8">
        <f t="shared" si="1"/>
        <v>82.920446041011814</v>
      </c>
      <c r="O15" s="8">
        <f t="shared" si="2"/>
        <v>82.920446041011814</v>
      </c>
      <c r="P15" s="8">
        <f t="shared" si="3"/>
        <v>100</v>
      </c>
      <c r="Q15" s="96">
        <v>3200</v>
      </c>
      <c r="R15" s="95">
        <v>13964</v>
      </c>
    </row>
    <row r="16" spans="1:18" s="5" customFormat="1" ht="21.75" customHeight="1">
      <c r="A16" s="156"/>
      <c r="B16" s="154"/>
      <c r="C16" s="127"/>
      <c r="D16" s="67" t="s">
        <v>44</v>
      </c>
      <c r="E16" s="9">
        <v>493000</v>
      </c>
      <c r="F16" s="9">
        <v>493000</v>
      </c>
      <c r="G16" s="10">
        <v>26600</v>
      </c>
      <c r="H16" s="23">
        <v>871377</v>
      </c>
      <c r="I16" s="10">
        <v>28310</v>
      </c>
      <c r="J16" s="23">
        <v>835426</v>
      </c>
      <c r="K16" s="10">
        <v>0</v>
      </c>
      <c r="L16" s="23">
        <v>77</v>
      </c>
      <c r="M16" s="7">
        <f>H16-J16-L16</f>
        <v>35874</v>
      </c>
      <c r="N16" s="8">
        <f t="shared" si="1"/>
        <v>169.45760649087219</v>
      </c>
      <c r="O16" s="8">
        <f t="shared" si="2"/>
        <v>169.45760649087219</v>
      </c>
      <c r="P16" s="8">
        <f t="shared" si="3"/>
        <v>95.87423124548846</v>
      </c>
      <c r="Q16" s="96">
        <v>58</v>
      </c>
      <c r="R16" s="95">
        <v>76766</v>
      </c>
    </row>
    <row r="17" spans="1:18" s="5" customFormat="1" ht="21.75" customHeight="1">
      <c r="A17" s="156"/>
      <c r="B17" s="154"/>
      <c r="C17" s="125" t="s">
        <v>93</v>
      </c>
      <c r="D17" s="66" t="s">
        <v>41</v>
      </c>
      <c r="E17" s="22">
        <f t="shared" ref="E17:M17" si="9">SUM(E18:E19)</f>
        <v>6260000</v>
      </c>
      <c r="F17" s="22">
        <f t="shared" si="9"/>
        <v>6260000</v>
      </c>
      <c r="G17" s="22">
        <f t="shared" si="9"/>
        <v>254215</v>
      </c>
      <c r="H17" s="22">
        <f t="shared" si="9"/>
        <v>8422267</v>
      </c>
      <c r="I17" s="22">
        <f t="shared" si="9"/>
        <v>288789</v>
      </c>
      <c r="J17" s="22">
        <f t="shared" si="9"/>
        <v>8240160</v>
      </c>
      <c r="K17" s="22">
        <f t="shared" si="9"/>
        <v>0</v>
      </c>
      <c r="L17" s="22">
        <f t="shared" si="9"/>
        <v>0</v>
      </c>
      <c r="M17" s="22">
        <f t="shared" si="9"/>
        <v>182107</v>
      </c>
      <c r="N17" s="8">
        <f t="shared" si="1"/>
        <v>131.63194888178913</v>
      </c>
      <c r="O17" s="8">
        <f t="shared" si="2"/>
        <v>131.63194888178913</v>
      </c>
      <c r="P17" s="8">
        <f t="shared" si="3"/>
        <v>97.837791179025785</v>
      </c>
      <c r="Q17" s="97">
        <f>SUM(Q18:Q19)</f>
        <v>0</v>
      </c>
      <c r="R17" s="97">
        <f>SUM(R18:R19)</f>
        <v>24997</v>
      </c>
    </row>
    <row r="18" spans="1:18" s="5" customFormat="1" ht="21.75" customHeight="1">
      <c r="A18" s="156"/>
      <c r="B18" s="154"/>
      <c r="C18" s="126"/>
      <c r="D18" s="68" t="s">
        <v>45</v>
      </c>
      <c r="E18" s="9">
        <v>55000</v>
      </c>
      <c r="F18" s="9">
        <v>55000</v>
      </c>
      <c r="G18" s="23">
        <v>251978</v>
      </c>
      <c r="H18" s="23">
        <v>900470</v>
      </c>
      <c r="I18" s="23">
        <v>251202</v>
      </c>
      <c r="J18" s="23">
        <v>898832</v>
      </c>
      <c r="K18" s="23"/>
      <c r="L18" s="23"/>
      <c r="M18" s="7">
        <f t="shared" ref="M18:M24" si="10">H18-J18-L18</f>
        <v>1638</v>
      </c>
      <c r="N18" s="8">
        <f t="shared" si="1"/>
        <v>1634.2400000000002</v>
      </c>
      <c r="O18" s="8">
        <f t="shared" si="2"/>
        <v>1634.2400000000002</v>
      </c>
      <c r="P18" s="8">
        <f t="shared" si="3"/>
        <v>99.818094994836031</v>
      </c>
      <c r="Q18" s="96"/>
      <c r="R18" s="95"/>
    </row>
    <row r="19" spans="1:18" s="5" customFormat="1" ht="21.75" customHeight="1">
      <c r="A19" s="156"/>
      <c r="B19" s="154"/>
      <c r="C19" s="127"/>
      <c r="D19" s="68" t="s">
        <v>46</v>
      </c>
      <c r="E19" s="9">
        <v>6205000</v>
      </c>
      <c r="F19" s="9">
        <v>6205000</v>
      </c>
      <c r="G19" s="23">
        <v>2237</v>
      </c>
      <c r="H19" s="23">
        <v>7521797</v>
      </c>
      <c r="I19" s="23">
        <v>37587</v>
      </c>
      <c r="J19" s="23">
        <v>7341328</v>
      </c>
      <c r="K19" s="23"/>
      <c r="L19" s="23"/>
      <c r="M19" s="7">
        <f t="shared" si="10"/>
        <v>180469</v>
      </c>
      <c r="N19" s="8">
        <f t="shared" si="1"/>
        <v>118.31310233682515</v>
      </c>
      <c r="O19" s="8">
        <f t="shared" si="2"/>
        <v>118.31310233682515</v>
      </c>
      <c r="P19" s="8">
        <f t="shared" si="3"/>
        <v>97.600719615272794</v>
      </c>
      <c r="Q19" s="96">
        <v>0</v>
      </c>
      <c r="R19" s="95">
        <v>24997</v>
      </c>
    </row>
    <row r="20" spans="1:18" s="5" customFormat="1" ht="21.75" customHeight="1">
      <c r="A20" s="156"/>
      <c r="B20" s="154"/>
      <c r="C20" s="120" t="s">
        <v>47</v>
      </c>
      <c r="D20" s="122"/>
      <c r="E20" s="9"/>
      <c r="F20" s="9"/>
      <c r="G20" s="23"/>
      <c r="H20" s="23"/>
      <c r="I20" s="23"/>
      <c r="J20" s="23"/>
      <c r="K20" s="23"/>
      <c r="L20" s="23"/>
      <c r="M20" s="7">
        <f t="shared" si="10"/>
        <v>0</v>
      </c>
      <c r="N20" s="8" t="e">
        <f t="shared" si="1"/>
        <v>#DIV/0!</v>
      </c>
      <c r="O20" s="8" t="e">
        <f t="shared" si="2"/>
        <v>#DIV/0!</v>
      </c>
      <c r="P20" s="8" t="e">
        <f t="shared" si="3"/>
        <v>#DIV/0!</v>
      </c>
      <c r="Q20" s="96"/>
      <c r="R20" s="95"/>
    </row>
    <row r="21" spans="1:18" s="5" customFormat="1" ht="21.75" customHeight="1">
      <c r="A21" s="156"/>
      <c r="B21" s="154"/>
      <c r="C21" s="123" t="s">
        <v>36</v>
      </c>
      <c r="D21" s="124"/>
      <c r="E21" s="9"/>
      <c r="F21" s="9"/>
      <c r="G21" s="9">
        <v>13612</v>
      </c>
      <c r="H21" s="23">
        <v>211478</v>
      </c>
      <c r="I21" s="23">
        <v>13481</v>
      </c>
      <c r="J21" s="23">
        <v>211333</v>
      </c>
      <c r="K21" s="23"/>
      <c r="L21" s="23"/>
      <c r="M21" s="7">
        <f t="shared" si="10"/>
        <v>145</v>
      </c>
      <c r="N21" s="8" t="e">
        <f t="shared" si="1"/>
        <v>#DIV/0!</v>
      </c>
      <c r="O21" s="8" t="e">
        <f t="shared" si="2"/>
        <v>#DIV/0!</v>
      </c>
      <c r="P21" s="8">
        <f t="shared" si="3"/>
        <v>99.931434948316138</v>
      </c>
      <c r="Q21" s="96">
        <v>0</v>
      </c>
      <c r="R21" s="95">
        <v>388</v>
      </c>
    </row>
    <row r="22" spans="1:18" s="5" customFormat="1" ht="21.75" customHeight="1">
      <c r="A22" s="156"/>
      <c r="B22" s="154"/>
      <c r="C22" s="123" t="s">
        <v>37</v>
      </c>
      <c r="D22" s="124"/>
      <c r="E22" s="9"/>
      <c r="F22" s="9"/>
      <c r="G22" s="23"/>
      <c r="H22" s="23"/>
      <c r="I22" s="23"/>
      <c r="J22" s="23"/>
      <c r="K22" s="23"/>
      <c r="L22" s="23"/>
      <c r="M22" s="7">
        <f t="shared" si="10"/>
        <v>0</v>
      </c>
      <c r="N22" s="8" t="e">
        <f t="shared" si="1"/>
        <v>#DIV/0!</v>
      </c>
      <c r="O22" s="8" t="e">
        <f t="shared" si="2"/>
        <v>#DIV/0!</v>
      </c>
      <c r="P22" s="8" t="e">
        <f t="shared" si="3"/>
        <v>#DIV/0!</v>
      </c>
      <c r="Q22" s="96"/>
      <c r="R22" s="95"/>
    </row>
    <row r="23" spans="1:18" s="5" customFormat="1" ht="21.75" customHeight="1">
      <c r="A23" s="156"/>
      <c r="B23" s="154"/>
      <c r="C23" s="123" t="s">
        <v>38</v>
      </c>
      <c r="D23" s="124"/>
      <c r="E23" s="9"/>
      <c r="F23" s="9"/>
      <c r="G23" s="23">
        <v>3</v>
      </c>
      <c r="H23" s="23">
        <v>2017</v>
      </c>
      <c r="I23" s="23">
        <v>3</v>
      </c>
      <c r="J23" s="23">
        <v>2017</v>
      </c>
      <c r="K23" s="23"/>
      <c r="L23" s="23"/>
      <c r="M23" s="7">
        <f t="shared" si="10"/>
        <v>0</v>
      </c>
      <c r="N23" s="8" t="e">
        <f t="shared" si="1"/>
        <v>#DIV/0!</v>
      </c>
      <c r="O23" s="8" t="e">
        <f t="shared" si="2"/>
        <v>#DIV/0!</v>
      </c>
      <c r="P23" s="8">
        <f t="shared" si="3"/>
        <v>100</v>
      </c>
      <c r="Q23" s="96"/>
      <c r="R23" s="95"/>
    </row>
    <row r="24" spans="1:18" s="5" customFormat="1" ht="21.75" customHeight="1">
      <c r="A24" s="156"/>
      <c r="B24" s="154"/>
      <c r="C24" s="123" t="s">
        <v>39</v>
      </c>
      <c r="D24" s="124"/>
      <c r="E24" s="9"/>
      <c r="F24" s="9"/>
      <c r="G24" s="23"/>
      <c r="H24" s="23"/>
      <c r="I24" s="23"/>
      <c r="J24" s="23"/>
      <c r="K24" s="23"/>
      <c r="L24" s="23"/>
      <c r="M24" s="7">
        <f t="shared" si="10"/>
        <v>0</v>
      </c>
      <c r="N24" s="8" t="e">
        <f t="shared" si="1"/>
        <v>#DIV/0!</v>
      </c>
      <c r="O24" s="8" t="e">
        <f t="shared" si="2"/>
        <v>#DIV/0!</v>
      </c>
      <c r="P24" s="8" t="e">
        <f t="shared" si="3"/>
        <v>#DIV/0!</v>
      </c>
      <c r="Q24" s="96"/>
      <c r="R24" s="95"/>
    </row>
    <row r="25" spans="1:18" s="5" customFormat="1" ht="21.75" customHeight="1">
      <c r="A25" s="156"/>
      <c r="B25" s="154"/>
      <c r="C25" s="125" t="s">
        <v>48</v>
      </c>
      <c r="D25" s="66" t="s">
        <v>41</v>
      </c>
      <c r="E25" s="7">
        <f>SUM(E26:E31)</f>
        <v>22450000</v>
      </c>
      <c r="F25" s="7">
        <f t="shared" ref="F25:M25" si="11">SUM(F26:F31)</f>
        <v>22450000</v>
      </c>
      <c r="G25" s="7">
        <f t="shared" si="11"/>
        <v>1392630</v>
      </c>
      <c r="H25" s="7">
        <f>SUM(H26:H31)</f>
        <v>18181539</v>
      </c>
      <c r="I25" s="7">
        <f t="shared" si="11"/>
        <v>1512867</v>
      </c>
      <c r="J25" s="7">
        <f t="shared" si="11"/>
        <v>17658507</v>
      </c>
      <c r="K25" s="7">
        <f t="shared" si="11"/>
        <v>0</v>
      </c>
      <c r="L25" s="7">
        <f t="shared" si="11"/>
        <v>41</v>
      </c>
      <c r="M25" s="7">
        <f t="shared" si="11"/>
        <v>522991</v>
      </c>
      <c r="N25" s="8">
        <f t="shared" si="1"/>
        <v>78.65704677060134</v>
      </c>
      <c r="O25" s="8">
        <f t="shared" si="2"/>
        <v>78.65704677060134</v>
      </c>
      <c r="P25" s="8">
        <f t="shared" si="3"/>
        <v>97.123279827961767</v>
      </c>
      <c r="Q25" s="98">
        <f>SUM(Q26:Q31)</f>
        <v>8676</v>
      </c>
      <c r="R25" s="98">
        <f>SUM(R26:R31)</f>
        <v>59067</v>
      </c>
    </row>
    <row r="26" spans="1:18" s="5" customFormat="1" ht="21.75" customHeight="1">
      <c r="A26" s="156"/>
      <c r="B26" s="154"/>
      <c r="C26" s="126"/>
      <c r="D26" s="69" t="s">
        <v>54</v>
      </c>
      <c r="E26" s="94">
        <v>3619000</v>
      </c>
      <c r="F26" s="9">
        <v>3619000</v>
      </c>
      <c r="G26" s="23">
        <v>222545</v>
      </c>
      <c r="H26" s="95">
        <v>2514742</v>
      </c>
      <c r="I26" s="23">
        <v>220991</v>
      </c>
      <c r="J26" s="95">
        <v>2444243</v>
      </c>
      <c r="K26" s="23"/>
      <c r="L26" s="23"/>
      <c r="M26" s="7">
        <f t="shared" ref="M26:M31" si="12">H26-J26-L26</f>
        <v>70499</v>
      </c>
      <c r="N26" s="8">
        <f t="shared" si="1"/>
        <v>67.539182094501243</v>
      </c>
      <c r="O26" s="8">
        <f t="shared" si="2"/>
        <v>67.539182094501243</v>
      </c>
      <c r="P26" s="8">
        <f t="shared" si="3"/>
        <v>97.196571258602276</v>
      </c>
      <c r="Q26" s="96">
        <v>436</v>
      </c>
      <c r="R26" s="95">
        <v>15993</v>
      </c>
    </row>
    <row r="27" spans="1:18" s="5" customFormat="1" ht="21.75" customHeight="1">
      <c r="A27" s="156"/>
      <c r="B27" s="154"/>
      <c r="C27" s="126"/>
      <c r="D27" s="69" t="s">
        <v>49</v>
      </c>
      <c r="E27" s="94">
        <v>1586000</v>
      </c>
      <c r="F27" s="9">
        <v>1586000</v>
      </c>
      <c r="G27" s="23">
        <v>70306</v>
      </c>
      <c r="H27" s="95">
        <v>816107</v>
      </c>
      <c r="I27" s="23">
        <v>70306</v>
      </c>
      <c r="J27" s="95">
        <v>816104</v>
      </c>
      <c r="K27" s="23"/>
      <c r="L27" s="23"/>
      <c r="M27" s="7">
        <f t="shared" si="12"/>
        <v>3</v>
      </c>
      <c r="N27" s="8">
        <f t="shared" si="1"/>
        <v>51.456746532156373</v>
      </c>
      <c r="O27" s="8">
        <f t="shared" si="2"/>
        <v>51.456746532156373</v>
      </c>
      <c r="P27" s="8">
        <f t="shared" si="3"/>
        <v>99.999632401143472</v>
      </c>
      <c r="Q27" s="96">
        <v>637</v>
      </c>
      <c r="R27" s="95">
        <v>2857</v>
      </c>
    </row>
    <row r="28" spans="1:18" s="5" customFormat="1" ht="21.75" customHeight="1">
      <c r="A28" s="156"/>
      <c r="B28" s="154"/>
      <c r="C28" s="126"/>
      <c r="D28" s="69" t="s">
        <v>40</v>
      </c>
      <c r="E28" s="94">
        <v>95000</v>
      </c>
      <c r="F28" s="9">
        <v>95000</v>
      </c>
      <c r="G28" s="23">
        <v>249</v>
      </c>
      <c r="H28" s="95">
        <v>126452</v>
      </c>
      <c r="I28" s="23">
        <v>2731</v>
      </c>
      <c r="J28" s="95">
        <v>102375</v>
      </c>
      <c r="K28" s="23"/>
      <c r="L28" s="23"/>
      <c r="M28" s="7">
        <f t="shared" si="12"/>
        <v>24077</v>
      </c>
      <c r="N28" s="8">
        <f t="shared" si="1"/>
        <v>107.76315789473685</v>
      </c>
      <c r="O28" s="8">
        <f t="shared" si="2"/>
        <v>107.76315789473685</v>
      </c>
      <c r="P28" s="8">
        <f t="shared" si="3"/>
        <v>80.959573593142068</v>
      </c>
      <c r="Q28" s="96">
        <v>17</v>
      </c>
      <c r="R28" s="95">
        <v>52</v>
      </c>
    </row>
    <row r="29" spans="1:18" s="5" customFormat="1" ht="21.75" customHeight="1">
      <c r="A29" s="156"/>
      <c r="B29" s="154"/>
      <c r="C29" s="126"/>
      <c r="D29" s="69" t="s">
        <v>18</v>
      </c>
      <c r="E29" s="94">
        <v>3000000</v>
      </c>
      <c r="F29" s="9">
        <v>3000000</v>
      </c>
      <c r="G29" s="23">
        <v>3129</v>
      </c>
      <c r="H29" s="95">
        <v>4210218</v>
      </c>
      <c r="I29" s="23">
        <v>109184</v>
      </c>
      <c r="J29" s="95">
        <v>4033756</v>
      </c>
      <c r="K29" s="23"/>
      <c r="L29" s="23">
        <v>4</v>
      </c>
      <c r="M29" s="7">
        <f t="shared" si="12"/>
        <v>176458</v>
      </c>
      <c r="N29" s="8">
        <f t="shared" si="1"/>
        <v>134.45853333333332</v>
      </c>
      <c r="O29" s="8">
        <f t="shared" si="2"/>
        <v>134.45853333333332</v>
      </c>
      <c r="P29" s="8">
        <f t="shared" si="3"/>
        <v>95.808720593565468</v>
      </c>
      <c r="Q29" s="96">
        <v>5027</v>
      </c>
      <c r="R29" s="95">
        <v>6509</v>
      </c>
    </row>
    <row r="30" spans="1:18" s="5" customFormat="1" ht="21.75" customHeight="1">
      <c r="A30" s="156"/>
      <c r="B30" s="154"/>
      <c r="C30" s="126"/>
      <c r="D30" s="69" t="s">
        <v>19</v>
      </c>
      <c r="E30" s="94">
        <v>5750000</v>
      </c>
      <c r="F30" s="9">
        <v>5750000</v>
      </c>
      <c r="G30" s="23">
        <v>9998</v>
      </c>
      <c r="H30" s="95">
        <v>3614544</v>
      </c>
      <c r="I30" s="23">
        <v>23252</v>
      </c>
      <c r="J30" s="95">
        <v>3362553</v>
      </c>
      <c r="K30" s="23"/>
      <c r="L30" s="23">
        <v>37</v>
      </c>
      <c r="M30" s="7">
        <f t="shared" si="12"/>
        <v>251954</v>
      </c>
      <c r="N30" s="8">
        <f t="shared" si="1"/>
        <v>58.479182608695659</v>
      </c>
      <c r="O30" s="8">
        <f t="shared" si="2"/>
        <v>58.479182608695659</v>
      </c>
      <c r="P30" s="8">
        <f t="shared" si="3"/>
        <v>93.02841520258157</v>
      </c>
      <c r="Q30" s="96">
        <v>2559</v>
      </c>
      <c r="R30" s="95">
        <v>33656</v>
      </c>
    </row>
    <row r="31" spans="1:18" s="5" customFormat="1" ht="21.75" customHeight="1">
      <c r="A31" s="156"/>
      <c r="B31" s="154"/>
      <c r="C31" s="127"/>
      <c r="D31" s="69" t="s">
        <v>20</v>
      </c>
      <c r="E31" s="94">
        <v>8400000</v>
      </c>
      <c r="F31" s="9">
        <v>8400000</v>
      </c>
      <c r="G31" s="23">
        <v>1086403</v>
      </c>
      <c r="H31" s="95">
        <v>6899476</v>
      </c>
      <c r="I31" s="23">
        <v>1086403</v>
      </c>
      <c r="J31" s="95">
        <v>6899476</v>
      </c>
      <c r="K31" s="23"/>
      <c r="L31" s="23"/>
      <c r="M31" s="7">
        <f t="shared" si="12"/>
        <v>0</v>
      </c>
      <c r="N31" s="8">
        <f t="shared" si="1"/>
        <v>82.13661904761905</v>
      </c>
      <c r="O31" s="8">
        <f t="shared" si="2"/>
        <v>82.13661904761905</v>
      </c>
      <c r="P31" s="8">
        <f t="shared" si="3"/>
        <v>100</v>
      </c>
      <c r="Q31" s="96"/>
      <c r="R31" s="95"/>
    </row>
    <row r="32" spans="1:18" s="6" customFormat="1" ht="21.75" customHeight="1">
      <c r="A32" s="156"/>
      <c r="B32" s="125" t="s">
        <v>21</v>
      </c>
      <c r="C32" s="121" t="s">
        <v>22</v>
      </c>
      <c r="D32" s="122"/>
      <c r="E32" s="7">
        <f>SUM(E33,E34,E35,E38:E45)</f>
        <v>159500000</v>
      </c>
      <c r="F32" s="7">
        <f t="shared" ref="F32:M32" si="13">SUM(F33,F34,F35,F38:F45)</f>
        <v>159500000</v>
      </c>
      <c r="G32" s="7">
        <f t="shared" si="13"/>
        <v>7103433</v>
      </c>
      <c r="H32" s="7">
        <f>SUM(H33,H34,H35,H38:H45)</f>
        <v>153708072</v>
      </c>
      <c r="I32" s="7">
        <f t="shared" si="13"/>
        <v>7797786</v>
      </c>
      <c r="J32" s="7">
        <f t="shared" si="13"/>
        <v>150153760</v>
      </c>
      <c r="K32" s="7">
        <f t="shared" si="13"/>
        <v>0</v>
      </c>
      <c r="L32" s="7">
        <f t="shared" si="13"/>
        <v>759</v>
      </c>
      <c r="M32" s="7">
        <f t="shared" si="13"/>
        <v>3553553</v>
      </c>
      <c r="N32" s="8">
        <f t="shared" si="1"/>
        <v>94.140288401253912</v>
      </c>
      <c r="O32" s="8">
        <f t="shared" si="2"/>
        <v>94.140288401253912</v>
      </c>
      <c r="P32" s="8">
        <f t="shared" si="3"/>
        <v>97.687621766539365</v>
      </c>
      <c r="Q32" s="98">
        <f>SUM(Q33,Q34,Q35,Q38:Q45)</f>
        <v>46227</v>
      </c>
      <c r="R32" s="98">
        <f>SUM(R33,R34,R35,R38:R45)</f>
        <v>678729</v>
      </c>
    </row>
    <row r="33" spans="1:19" s="5" customFormat="1" ht="21.75" customHeight="1">
      <c r="A33" s="156"/>
      <c r="B33" s="154"/>
      <c r="C33" s="120" t="s">
        <v>23</v>
      </c>
      <c r="D33" s="122"/>
      <c r="E33" s="9">
        <v>2950000</v>
      </c>
      <c r="F33" s="9">
        <v>9550000</v>
      </c>
      <c r="G33" s="23">
        <v>646797</v>
      </c>
      <c r="H33" s="23">
        <v>8364733</v>
      </c>
      <c r="I33" s="23">
        <v>672846</v>
      </c>
      <c r="J33" s="23">
        <v>8092952</v>
      </c>
      <c r="K33" s="23"/>
      <c r="L33" s="23"/>
      <c r="M33" s="7">
        <f>H33-J33-L33</f>
        <v>271781</v>
      </c>
      <c r="N33" s="8">
        <f t="shared" si="1"/>
        <v>274.33735593220342</v>
      </c>
      <c r="O33" s="8">
        <f t="shared" si="2"/>
        <v>84.742952879581154</v>
      </c>
      <c r="P33" s="8">
        <f t="shared" si="3"/>
        <v>96.750870589653019</v>
      </c>
      <c r="Q33" s="96">
        <v>167</v>
      </c>
      <c r="R33" s="95">
        <v>1969</v>
      </c>
    </row>
    <row r="34" spans="1:19" s="5" customFormat="1" ht="21.75" customHeight="1">
      <c r="A34" s="156"/>
      <c r="B34" s="154"/>
      <c r="C34" s="120" t="s">
        <v>24</v>
      </c>
      <c r="D34" s="122"/>
      <c r="E34" s="9">
        <v>28000000</v>
      </c>
      <c r="F34" s="9">
        <v>28000000</v>
      </c>
      <c r="G34" s="23">
        <v>25597</v>
      </c>
      <c r="H34" s="23">
        <v>33752898</v>
      </c>
      <c r="I34" s="23">
        <v>753181</v>
      </c>
      <c r="J34" s="23">
        <v>32463271</v>
      </c>
      <c r="K34" s="23">
        <v>0</v>
      </c>
      <c r="L34" s="23">
        <v>35</v>
      </c>
      <c r="M34" s="7">
        <f>H34-J34-L34</f>
        <v>1289592</v>
      </c>
      <c r="N34" s="8">
        <f t="shared" si="1"/>
        <v>115.94025357142857</v>
      </c>
      <c r="O34" s="8">
        <f t="shared" si="2"/>
        <v>115.94025357142857</v>
      </c>
      <c r="P34" s="8">
        <f t="shared" si="3"/>
        <v>96.179211041374884</v>
      </c>
      <c r="Q34" s="96">
        <v>25377</v>
      </c>
      <c r="R34" s="95">
        <v>35426</v>
      </c>
    </row>
    <row r="35" spans="1:19" s="5" customFormat="1" ht="21.75" customHeight="1">
      <c r="A35" s="156"/>
      <c r="B35" s="154"/>
      <c r="C35" s="125" t="s">
        <v>50</v>
      </c>
      <c r="D35" s="66" t="s">
        <v>41</v>
      </c>
      <c r="E35" s="22">
        <f>SUM(E36:E37)</f>
        <v>43300000</v>
      </c>
      <c r="F35" s="22">
        <f t="shared" ref="F35:M35" si="14">SUM(F36:F37)</f>
        <v>43300000</v>
      </c>
      <c r="G35" s="22">
        <f t="shared" si="14"/>
        <v>1453914</v>
      </c>
      <c r="H35" s="22">
        <f t="shared" si="14"/>
        <v>33133812</v>
      </c>
      <c r="I35" s="22">
        <f t="shared" si="14"/>
        <v>1504227</v>
      </c>
      <c r="J35" s="22">
        <f t="shared" si="14"/>
        <v>32208027</v>
      </c>
      <c r="K35" s="22">
        <f t="shared" si="14"/>
        <v>0</v>
      </c>
      <c r="L35" s="22">
        <f t="shared" si="14"/>
        <v>123</v>
      </c>
      <c r="M35" s="22">
        <f t="shared" si="14"/>
        <v>925662</v>
      </c>
      <c r="N35" s="8">
        <f t="shared" si="1"/>
        <v>74.383434180138565</v>
      </c>
      <c r="O35" s="8">
        <f t="shared" si="2"/>
        <v>74.383434180138565</v>
      </c>
      <c r="P35" s="8">
        <f t="shared" si="3"/>
        <v>97.205920646860676</v>
      </c>
      <c r="Q35" s="97">
        <f>SUM(Q36:Q37)</f>
        <v>11678</v>
      </c>
      <c r="R35" s="97">
        <f>SUM(R36:R37)</f>
        <v>133015</v>
      </c>
    </row>
    <row r="36" spans="1:19" s="5" customFormat="1" ht="21.75" customHeight="1">
      <c r="A36" s="156"/>
      <c r="B36" s="154"/>
      <c r="C36" s="126"/>
      <c r="D36" s="67" t="s">
        <v>51</v>
      </c>
      <c r="E36" s="9">
        <v>18000000</v>
      </c>
      <c r="F36" s="9">
        <v>18000000</v>
      </c>
      <c r="G36" s="9">
        <v>30600</v>
      </c>
      <c r="H36" s="23">
        <v>13112844</v>
      </c>
      <c r="I36" s="9">
        <v>80913</v>
      </c>
      <c r="J36" s="9">
        <v>12187059</v>
      </c>
      <c r="K36" s="9"/>
      <c r="L36" s="9">
        <v>123</v>
      </c>
      <c r="M36" s="7">
        <f t="shared" ref="M36:M45" si="15">H36-J36-L36</f>
        <v>925662</v>
      </c>
      <c r="N36" s="8">
        <f t="shared" si="1"/>
        <v>67.705883333333333</v>
      </c>
      <c r="O36" s="8">
        <f t="shared" si="2"/>
        <v>67.705883333333333</v>
      </c>
      <c r="P36" s="8">
        <f t="shared" si="3"/>
        <v>92.939861101070065</v>
      </c>
      <c r="Q36" s="96">
        <v>11678</v>
      </c>
      <c r="R36" s="95">
        <v>133015</v>
      </c>
    </row>
    <row r="37" spans="1:19" s="5" customFormat="1" ht="21.75" customHeight="1">
      <c r="A37" s="156"/>
      <c r="B37" s="154"/>
      <c r="C37" s="127"/>
      <c r="D37" s="67" t="s">
        <v>94</v>
      </c>
      <c r="E37" s="9">
        <v>25300000</v>
      </c>
      <c r="F37" s="9">
        <v>25300000</v>
      </c>
      <c r="G37" s="9">
        <v>1423314</v>
      </c>
      <c r="H37" s="23">
        <v>20020968</v>
      </c>
      <c r="I37" s="9">
        <v>1423314</v>
      </c>
      <c r="J37" s="9">
        <v>20020968</v>
      </c>
      <c r="K37" s="9"/>
      <c r="L37" s="9"/>
      <c r="M37" s="7">
        <f t="shared" si="15"/>
        <v>0</v>
      </c>
      <c r="N37" s="8">
        <f t="shared" si="1"/>
        <v>79.134260869565225</v>
      </c>
      <c r="O37" s="8">
        <f t="shared" si="2"/>
        <v>79.134260869565225</v>
      </c>
      <c r="P37" s="8">
        <f t="shared" si="3"/>
        <v>100</v>
      </c>
      <c r="Q37" s="96"/>
      <c r="R37" s="95"/>
    </row>
    <row r="38" spans="1:19" s="5" customFormat="1" ht="21.75" customHeight="1">
      <c r="A38" s="156"/>
      <c r="B38" s="154"/>
      <c r="C38" s="120" t="s">
        <v>26</v>
      </c>
      <c r="D38" s="122"/>
      <c r="E38" s="9">
        <v>16300000</v>
      </c>
      <c r="F38" s="9">
        <v>16300000</v>
      </c>
      <c r="G38" s="23">
        <v>2172806</v>
      </c>
      <c r="H38" s="23">
        <v>13798978</v>
      </c>
      <c r="I38" s="23">
        <v>2172806</v>
      </c>
      <c r="J38" s="23">
        <v>13798978</v>
      </c>
      <c r="K38" s="9"/>
      <c r="L38" s="9"/>
      <c r="M38" s="7">
        <f t="shared" si="15"/>
        <v>0</v>
      </c>
      <c r="N38" s="8">
        <f t="shared" si="1"/>
        <v>84.656306748466264</v>
      </c>
      <c r="O38" s="8">
        <f t="shared" si="2"/>
        <v>84.656306748466264</v>
      </c>
      <c r="P38" s="8">
        <f t="shared" si="3"/>
        <v>100</v>
      </c>
      <c r="Q38" s="96"/>
      <c r="R38" s="95"/>
      <c r="S38" s="61"/>
    </row>
    <row r="39" spans="1:19" s="5" customFormat="1" ht="21.75" customHeight="1">
      <c r="A39" s="156"/>
      <c r="B39" s="154"/>
      <c r="C39" s="120" t="s">
        <v>52</v>
      </c>
      <c r="D39" s="122"/>
      <c r="E39" s="9">
        <v>68950000</v>
      </c>
      <c r="F39" s="9">
        <v>62350000</v>
      </c>
      <c r="G39" s="23">
        <v>2804309</v>
      </c>
      <c r="H39" s="23">
        <v>64656440</v>
      </c>
      <c r="I39" s="23">
        <v>2694716</v>
      </c>
      <c r="J39" s="23">
        <v>63589329</v>
      </c>
      <c r="K39" s="9">
        <v>0</v>
      </c>
      <c r="L39" s="9">
        <v>601</v>
      </c>
      <c r="M39" s="7">
        <f t="shared" si="15"/>
        <v>1066510</v>
      </c>
      <c r="N39" s="8">
        <f t="shared" si="1"/>
        <v>92.225277737490941</v>
      </c>
      <c r="O39" s="8">
        <f t="shared" si="2"/>
        <v>101.98769687249398</v>
      </c>
      <c r="P39" s="8">
        <f t="shared" si="3"/>
        <v>98.349567343949033</v>
      </c>
      <c r="Q39" s="96">
        <v>9005</v>
      </c>
      <c r="R39" s="95">
        <v>508319</v>
      </c>
      <c r="S39" s="61"/>
    </row>
    <row r="40" spans="1:19" s="5" customFormat="1" ht="21.75" customHeight="1">
      <c r="A40" s="156"/>
      <c r="B40" s="154"/>
      <c r="C40" s="123" t="s">
        <v>0</v>
      </c>
      <c r="D40" s="124"/>
      <c r="E40" s="9"/>
      <c r="F40" s="23"/>
      <c r="G40" s="23"/>
      <c r="H40" s="23"/>
      <c r="I40" s="23"/>
      <c r="J40" s="23"/>
      <c r="K40" s="23"/>
      <c r="L40" s="23"/>
      <c r="M40" s="7">
        <f t="shared" si="15"/>
        <v>0</v>
      </c>
      <c r="N40" s="8" t="e">
        <f t="shared" si="1"/>
        <v>#DIV/0!</v>
      </c>
      <c r="O40" s="8" t="e">
        <f t="shared" si="2"/>
        <v>#DIV/0!</v>
      </c>
      <c r="P40" s="8" t="e">
        <f t="shared" si="3"/>
        <v>#DIV/0!</v>
      </c>
      <c r="Q40" s="96"/>
      <c r="R40" s="95"/>
      <c r="S40" s="61"/>
    </row>
    <row r="41" spans="1:19" s="5" customFormat="1" ht="21.75" customHeight="1">
      <c r="A41" s="156"/>
      <c r="B41" s="154"/>
      <c r="C41" s="123" t="s">
        <v>2</v>
      </c>
      <c r="D41" s="124"/>
      <c r="E41" s="9"/>
      <c r="F41" s="23"/>
      <c r="G41" s="23"/>
      <c r="H41" s="23"/>
      <c r="I41" s="23"/>
      <c r="J41" s="23"/>
      <c r="K41" s="23"/>
      <c r="L41" s="23"/>
      <c r="M41" s="7">
        <f t="shared" si="15"/>
        <v>0</v>
      </c>
      <c r="N41" s="8" t="e">
        <f t="shared" si="1"/>
        <v>#DIV/0!</v>
      </c>
      <c r="O41" s="8" t="e">
        <f t="shared" si="2"/>
        <v>#DIV/0!</v>
      </c>
      <c r="P41" s="8" t="e">
        <f t="shared" si="3"/>
        <v>#DIV/0!</v>
      </c>
      <c r="Q41" s="96"/>
      <c r="R41" s="95"/>
      <c r="S41" s="61"/>
    </row>
    <row r="42" spans="1:19" s="5" customFormat="1" ht="21.75" customHeight="1">
      <c r="A42" s="156"/>
      <c r="B42" s="154"/>
      <c r="C42" s="123" t="s">
        <v>25</v>
      </c>
      <c r="D42" s="124"/>
      <c r="E42" s="9"/>
      <c r="F42" s="23"/>
      <c r="G42" s="23"/>
      <c r="H42" s="23"/>
      <c r="I42" s="23"/>
      <c r="J42" s="23"/>
      <c r="K42" s="23"/>
      <c r="L42" s="23"/>
      <c r="M42" s="7">
        <f t="shared" si="15"/>
        <v>0</v>
      </c>
      <c r="N42" s="8" t="e">
        <f t="shared" si="1"/>
        <v>#DIV/0!</v>
      </c>
      <c r="O42" s="8" t="e">
        <f t="shared" si="2"/>
        <v>#DIV/0!</v>
      </c>
      <c r="P42" s="8" t="e">
        <f t="shared" si="3"/>
        <v>#DIV/0!</v>
      </c>
      <c r="Q42" s="96"/>
      <c r="R42" s="95"/>
      <c r="S42" s="61"/>
    </row>
    <row r="43" spans="1:19" s="5" customFormat="1" ht="21.75" customHeight="1">
      <c r="A43" s="156"/>
      <c r="B43" s="154"/>
      <c r="C43" s="123" t="s">
        <v>27</v>
      </c>
      <c r="D43" s="124"/>
      <c r="E43" s="9"/>
      <c r="F43" s="23"/>
      <c r="G43" s="23"/>
      <c r="H43" s="23"/>
      <c r="I43" s="23"/>
      <c r="J43" s="23"/>
      <c r="K43" s="23"/>
      <c r="L43" s="23"/>
      <c r="M43" s="7">
        <f t="shared" si="15"/>
        <v>0</v>
      </c>
      <c r="N43" s="8" t="e">
        <f t="shared" si="1"/>
        <v>#DIV/0!</v>
      </c>
      <c r="O43" s="8" t="e">
        <f t="shared" si="2"/>
        <v>#DIV/0!</v>
      </c>
      <c r="P43" s="8" t="e">
        <f t="shared" si="3"/>
        <v>#DIV/0!</v>
      </c>
      <c r="Q43" s="96"/>
      <c r="R43" s="95"/>
      <c r="S43" s="61"/>
    </row>
    <row r="44" spans="1:19" s="5" customFormat="1" ht="21.75" customHeight="1">
      <c r="A44" s="156"/>
      <c r="B44" s="154"/>
      <c r="C44" s="123" t="s">
        <v>28</v>
      </c>
      <c r="D44" s="124"/>
      <c r="E44" s="9"/>
      <c r="F44" s="23"/>
      <c r="G44" s="23">
        <v>10</v>
      </c>
      <c r="H44" s="23">
        <v>1211</v>
      </c>
      <c r="I44" s="23">
        <v>10</v>
      </c>
      <c r="J44" s="23">
        <v>1203</v>
      </c>
      <c r="K44" s="23"/>
      <c r="L44" s="23"/>
      <c r="M44" s="7">
        <f t="shared" si="15"/>
        <v>8</v>
      </c>
      <c r="N44" s="8" t="e">
        <f t="shared" si="1"/>
        <v>#DIV/0!</v>
      </c>
      <c r="O44" s="8" t="e">
        <f t="shared" si="2"/>
        <v>#DIV/0!</v>
      </c>
      <c r="P44" s="8">
        <f t="shared" si="3"/>
        <v>99.339388934764656</v>
      </c>
      <c r="Q44" s="96"/>
      <c r="R44" s="95"/>
      <c r="S44" s="61"/>
    </row>
    <row r="45" spans="1:19" s="5" customFormat="1" ht="21.75" customHeight="1" thickBot="1">
      <c r="A45" s="156"/>
      <c r="B45" s="154"/>
      <c r="C45" s="129" t="s">
        <v>53</v>
      </c>
      <c r="D45" s="130"/>
      <c r="E45" s="34"/>
      <c r="F45" s="35"/>
      <c r="G45" s="35"/>
      <c r="H45" s="35"/>
      <c r="I45" s="35"/>
      <c r="J45" s="35"/>
      <c r="K45" s="35"/>
      <c r="L45" s="35"/>
      <c r="M45" s="36">
        <f t="shared" si="15"/>
        <v>0</v>
      </c>
      <c r="N45" s="37" t="e">
        <f t="shared" si="1"/>
        <v>#DIV/0!</v>
      </c>
      <c r="O45" s="37" t="e">
        <f t="shared" si="2"/>
        <v>#DIV/0!</v>
      </c>
      <c r="P45" s="37" t="e">
        <f t="shared" si="3"/>
        <v>#DIV/0!</v>
      </c>
      <c r="Q45" s="99"/>
      <c r="R45" s="100"/>
      <c r="S45" s="61"/>
    </row>
    <row r="46" spans="1:19" s="6" customFormat="1" ht="21.75" customHeight="1">
      <c r="A46" s="151" t="s">
        <v>29</v>
      </c>
      <c r="B46" s="131" t="s">
        <v>30</v>
      </c>
      <c r="C46" s="131"/>
      <c r="D46" s="132"/>
      <c r="E46" s="38">
        <f>SUM(E47:E49)</f>
        <v>1427500</v>
      </c>
      <c r="F46" s="38">
        <f t="shared" ref="F46:M46" si="16">SUM(F47:F49)</f>
        <v>1547500</v>
      </c>
      <c r="G46" s="38">
        <f t="shared" si="16"/>
        <v>-65898</v>
      </c>
      <c r="H46" s="38">
        <f t="shared" si="16"/>
        <v>10374066</v>
      </c>
      <c r="I46" s="38">
        <f t="shared" si="16"/>
        <v>-10094</v>
      </c>
      <c r="J46" s="38">
        <f t="shared" si="16"/>
        <v>452555</v>
      </c>
      <c r="K46" s="38">
        <f t="shared" si="16"/>
        <v>0</v>
      </c>
      <c r="L46" s="38">
        <f t="shared" si="16"/>
        <v>1503017</v>
      </c>
      <c r="M46" s="38">
        <f t="shared" si="16"/>
        <v>8418494</v>
      </c>
      <c r="N46" s="39">
        <f t="shared" si="1"/>
        <v>31.702626970227669</v>
      </c>
      <c r="O46" s="39">
        <f t="shared" si="2"/>
        <v>29.244264943457189</v>
      </c>
      <c r="P46" s="39">
        <f t="shared" si="3"/>
        <v>4.3623686219077458</v>
      </c>
      <c r="Q46" s="101">
        <f>SUM(Q47:Q49)</f>
        <v>112911</v>
      </c>
      <c r="R46" s="101">
        <f>SUM(R47:R49)</f>
        <v>2589352</v>
      </c>
      <c r="S46" s="62"/>
    </row>
    <row r="47" spans="1:19" s="5" customFormat="1" ht="21.75" customHeight="1">
      <c r="A47" s="152"/>
      <c r="B47" s="120" t="s">
        <v>31</v>
      </c>
      <c r="C47" s="121"/>
      <c r="D47" s="122"/>
      <c r="E47" s="10">
        <v>247500</v>
      </c>
      <c r="F47" s="10">
        <v>247500</v>
      </c>
      <c r="G47" s="10">
        <v>-57752</v>
      </c>
      <c r="H47" s="23">
        <v>1730468</v>
      </c>
      <c r="I47" s="23">
        <v>-52596</v>
      </c>
      <c r="J47" s="23">
        <v>178255</v>
      </c>
      <c r="K47" s="23">
        <v>0</v>
      </c>
      <c r="L47" s="23">
        <v>267481</v>
      </c>
      <c r="M47" s="7">
        <f>H47-J47-L47</f>
        <v>1284732</v>
      </c>
      <c r="N47" s="8">
        <f t="shared" si="1"/>
        <v>72.022222222222226</v>
      </c>
      <c r="O47" s="8">
        <f t="shared" si="2"/>
        <v>72.022222222222226</v>
      </c>
      <c r="P47" s="8">
        <f t="shared" si="3"/>
        <v>10.300970604483874</v>
      </c>
      <c r="Q47" s="96">
        <v>65315</v>
      </c>
      <c r="R47" s="95">
        <v>104525</v>
      </c>
      <c r="S47" s="61"/>
    </row>
    <row r="48" spans="1:19" s="5" customFormat="1" ht="21.75" customHeight="1">
      <c r="A48" s="152"/>
      <c r="B48" s="120" t="s">
        <v>1</v>
      </c>
      <c r="C48" s="121"/>
      <c r="D48" s="122"/>
      <c r="E48" s="10">
        <v>300000</v>
      </c>
      <c r="F48" s="10">
        <v>300000</v>
      </c>
      <c r="G48" s="10">
        <v>-6416</v>
      </c>
      <c r="H48" s="23">
        <v>1325431</v>
      </c>
      <c r="I48" s="23">
        <v>7951</v>
      </c>
      <c r="J48" s="23">
        <v>436290</v>
      </c>
      <c r="K48" s="23">
        <v>0</v>
      </c>
      <c r="L48" s="23">
        <v>56541</v>
      </c>
      <c r="M48" s="7">
        <f>H48-J48-L48</f>
        <v>832600</v>
      </c>
      <c r="N48" s="8">
        <f t="shared" si="1"/>
        <v>145.43</v>
      </c>
      <c r="O48" s="8">
        <f t="shared" si="2"/>
        <v>145.43</v>
      </c>
      <c r="P48" s="8">
        <f t="shared" si="3"/>
        <v>32.916839880763312</v>
      </c>
      <c r="Q48" s="96">
        <v>7043</v>
      </c>
      <c r="R48" s="95">
        <v>12118</v>
      </c>
      <c r="S48" s="61"/>
    </row>
    <row r="49" spans="1:19" s="5" customFormat="1" ht="21.75" customHeight="1">
      <c r="A49" s="153"/>
      <c r="B49" s="120" t="s">
        <v>32</v>
      </c>
      <c r="C49" s="121"/>
      <c r="D49" s="122"/>
      <c r="E49" s="9">
        <v>880000</v>
      </c>
      <c r="F49" s="9">
        <v>1000000</v>
      </c>
      <c r="G49" s="10">
        <v>-1730</v>
      </c>
      <c r="H49" s="23">
        <v>7318167</v>
      </c>
      <c r="I49" s="23">
        <v>34551</v>
      </c>
      <c r="J49" s="23">
        <v>-161990</v>
      </c>
      <c r="K49" s="23">
        <v>0</v>
      </c>
      <c r="L49" s="23">
        <v>1178995</v>
      </c>
      <c r="M49" s="7">
        <f>H49-J49-L49</f>
        <v>6301162</v>
      </c>
      <c r="N49" s="8">
        <f t="shared" si="1"/>
        <v>-18.407954545454547</v>
      </c>
      <c r="O49" s="8">
        <f t="shared" si="2"/>
        <v>-16.198999999999998</v>
      </c>
      <c r="P49" s="8">
        <f t="shared" si="3"/>
        <v>-2.2135324323700183</v>
      </c>
      <c r="Q49" s="96">
        <v>40553</v>
      </c>
      <c r="R49" s="95">
        <v>2472709</v>
      </c>
      <c r="S49" s="61"/>
    </row>
    <row r="50" spans="1:19">
      <c r="S50" s="63"/>
    </row>
    <row r="51" spans="1:19">
      <c r="S51" s="63"/>
    </row>
    <row r="52" spans="1:19">
      <c r="S52" s="63"/>
    </row>
    <row r="53" spans="1:19">
      <c r="S53" s="63"/>
    </row>
    <row r="54" spans="1:19">
      <c r="S54" s="63"/>
    </row>
    <row r="55" spans="1:19">
      <c r="S55" s="63"/>
    </row>
    <row r="56" spans="1:19">
      <c r="S56" s="63"/>
    </row>
    <row r="57" spans="1:19">
      <c r="S57" s="63"/>
    </row>
    <row r="58" spans="1:19">
      <c r="S58" s="63"/>
    </row>
    <row r="59" spans="1:19">
      <c r="S59" s="63"/>
    </row>
    <row r="60" spans="1:19">
      <c r="S60" s="63"/>
    </row>
    <row r="61" spans="1:19">
      <c r="S61" s="63"/>
    </row>
    <row r="62" spans="1:19">
      <c r="S62" s="63"/>
    </row>
    <row r="63" spans="1:19">
      <c r="S63" s="63"/>
    </row>
    <row r="64" spans="1:19">
      <c r="S64" s="63"/>
    </row>
    <row r="65" spans="19:19">
      <c r="S65" s="63"/>
    </row>
    <row r="66" spans="19:19">
      <c r="S66" s="63"/>
    </row>
    <row r="67" spans="19:19">
      <c r="S67" s="63"/>
    </row>
    <row r="68" spans="19:19">
      <c r="S68" s="63"/>
    </row>
    <row r="69" spans="19:19">
      <c r="S69" s="63"/>
    </row>
  </sheetData>
  <mergeCells count="46">
    <mergeCell ref="K6:L6"/>
    <mergeCell ref="M6:M7"/>
    <mergeCell ref="N6:P6"/>
    <mergeCell ref="A46:A49"/>
    <mergeCell ref="B32:B45"/>
    <mergeCell ref="A11:A45"/>
    <mergeCell ref="B12:B31"/>
    <mergeCell ref="C12:D12"/>
    <mergeCell ref="C38:D38"/>
    <mergeCell ref="B11:D11"/>
    <mergeCell ref="B3:C3"/>
    <mergeCell ref="G6:H6"/>
    <mergeCell ref="A8:A10"/>
    <mergeCell ref="I6:J6"/>
    <mergeCell ref="A6:D7"/>
    <mergeCell ref="B8:D8"/>
    <mergeCell ref="B9:D9"/>
    <mergeCell ref="B10:D10"/>
    <mergeCell ref="B4:D4"/>
    <mergeCell ref="C13:D13"/>
    <mergeCell ref="C33:D33"/>
    <mergeCell ref="C34:D34"/>
    <mergeCell ref="C24:D24"/>
    <mergeCell ref="C23:D23"/>
    <mergeCell ref="C22:D22"/>
    <mergeCell ref="C21:D21"/>
    <mergeCell ref="B48:D48"/>
    <mergeCell ref="B49:D49"/>
    <mergeCell ref="E6:F6"/>
    <mergeCell ref="C43:D43"/>
    <mergeCell ref="C44:D44"/>
    <mergeCell ref="C45:D45"/>
    <mergeCell ref="B46:D46"/>
    <mergeCell ref="C39:D39"/>
    <mergeCell ref="C40:D40"/>
    <mergeCell ref="C41:D41"/>
    <mergeCell ref="Q6:R6"/>
    <mergeCell ref="G1:N2"/>
    <mergeCell ref="B47:D47"/>
    <mergeCell ref="C42:D42"/>
    <mergeCell ref="C25:C31"/>
    <mergeCell ref="C14:C16"/>
    <mergeCell ref="C17:C19"/>
    <mergeCell ref="C35:C37"/>
    <mergeCell ref="C32:D32"/>
    <mergeCell ref="C20:D20"/>
  </mergeCells>
  <phoneticPr fontId="2" type="noConversion"/>
  <pageMargins left="0.5" right="0.48" top="0.35" bottom="0.23" header="0.69" footer="0.17"/>
  <pageSetup paperSize="9" scale="5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7"/>
  <sheetViews>
    <sheetView showZeros="0" zoomScale="85" zoomScaleNormal="90" workbookViewId="0">
      <selection activeCell="A3" sqref="A3:A4"/>
    </sheetView>
  </sheetViews>
  <sheetFormatPr defaultRowHeight="13.5"/>
  <cols>
    <col min="1" max="1" width="9.88671875" style="52" customWidth="1"/>
    <col min="2" max="2" width="11.6640625" style="52" customWidth="1"/>
    <col min="3" max="3" width="12.44140625" style="52" customWidth="1"/>
    <col min="4" max="4" width="7.21875" style="52" customWidth="1"/>
    <col min="5" max="5" width="10.88671875" style="52" customWidth="1"/>
    <col min="6" max="6" width="8.77734375" style="52" customWidth="1"/>
    <col min="7" max="7" width="11" style="52" customWidth="1"/>
    <col min="8" max="8" width="7.109375" style="52" customWidth="1"/>
    <col min="9" max="9" width="9" style="52" bestFit="1" customWidth="1"/>
    <col min="10" max="10" width="9.109375" style="52" customWidth="1"/>
    <col min="11" max="11" width="10.21875" style="52" customWidth="1"/>
    <col min="12" max="12" width="9.21875" style="52" customWidth="1"/>
    <col min="13" max="13" width="10.5546875" style="52" customWidth="1"/>
    <col min="14" max="14" width="8.33203125" style="52" customWidth="1"/>
    <col min="15" max="15" width="10.6640625" style="52" customWidth="1"/>
    <col min="16" max="16384" width="8.88671875" style="52"/>
  </cols>
  <sheetData>
    <row r="1" spans="1:15" s="50" customFormat="1" ht="22.5" customHeight="1">
      <c r="A1" s="159" t="s">
        <v>178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</row>
    <row r="2" spans="1:15" s="50" customFormat="1">
      <c r="A2" s="56" t="s">
        <v>177</v>
      </c>
      <c r="O2" s="71" t="s">
        <v>140</v>
      </c>
    </row>
    <row r="3" spans="1:15" s="50" customFormat="1" ht="23.1" customHeight="1">
      <c r="A3" s="160" t="s">
        <v>141</v>
      </c>
      <c r="B3" s="160" t="s">
        <v>142</v>
      </c>
      <c r="C3" s="160"/>
      <c r="D3" s="160" t="s">
        <v>179</v>
      </c>
      <c r="E3" s="160"/>
      <c r="F3" s="160" t="s">
        <v>180</v>
      </c>
      <c r="G3" s="160"/>
      <c r="H3" s="160" t="s">
        <v>181</v>
      </c>
      <c r="I3" s="160"/>
      <c r="J3" s="160" t="s">
        <v>182</v>
      </c>
      <c r="K3" s="160"/>
      <c r="L3" s="160" t="s">
        <v>183</v>
      </c>
      <c r="M3" s="160"/>
      <c r="N3" s="160" t="s">
        <v>184</v>
      </c>
      <c r="O3" s="160"/>
    </row>
    <row r="4" spans="1:15" s="50" customFormat="1" ht="23.1" customHeight="1" thickBot="1">
      <c r="A4" s="161"/>
      <c r="B4" s="42" t="s">
        <v>149</v>
      </c>
      <c r="C4" s="42" t="s">
        <v>150</v>
      </c>
      <c r="D4" s="42" t="s">
        <v>149</v>
      </c>
      <c r="E4" s="42" t="s">
        <v>150</v>
      </c>
      <c r="F4" s="42" t="s">
        <v>149</v>
      </c>
      <c r="G4" s="42" t="s">
        <v>150</v>
      </c>
      <c r="H4" s="42" t="s">
        <v>149</v>
      </c>
      <c r="I4" s="42" t="s">
        <v>150</v>
      </c>
      <c r="J4" s="42" t="s">
        <v>149</v>
      </c>
      <c r="K4" s="42" t="s">
        <v>150</v>
      </c>
      <c r="L4" s="42" t="s">
        <v>149</v>
      </c>
      <c r="M4" s="42" t="s">
        <v>150</v>
      </c>
      <c r="N4" s="42" t="s">
        <v>149</v>
      </c>
      <c r="O4" s="42" t="s">
        <v>150</v>
      </c>
    </row>
    <row r="5" spans="1:15" s="50" customFormat="1" ht="21.75" customHeight="1" thickBot="1">
      <c r="A5" s="59" t="s">
        <v>151</v>
      </c>
      <c r="B5" s="90">
        <f>SUM(D5,F5,H5,J5,L5,N5)</f>
        <v>262139</v>
      </c>
      <c r="C5" s="73">
        <f>SUM(E5,G5,I5,K5,M5,O5,)</f>
        <v>13681790</v>
      </c>
      <c r="D5" s="73">
        <f t="shared" ref="D5:O5" si="0">D6+D16</f>
        <v>42</v>
      </c>
      <c r="E5" s="73">
        <f t="shared" si="0"/>
        <v>515853</v>
      </c>
      <c r="F5" s="73">
        <f t="shared" si="0"/>
        <v>31816</v>
      </c>
      <c r="G5" s="73">
        <f t="shared" si="0"/>
        <v>5608866</v>
      </c>
      <c r="H5" s="73">
        <f t="shared" si="0"/>
        <v>11</v>
      </c>
      <c r="I5" s="73">
        <f t="shared" si="0"/>
        <v>84727</v>
      </c>
      <c r="J5" s="73">
        <f t="shared" si="0"/>
        <v>187821</v>
      </c>
      <c r="K5" s="73">
        <f t="shared" si="0"/>
        <v>5724528</v>
      </c>
      <c r="L5" s="73">
        <f t="shared" si="0"/>
        <v>19995</v>
      </c>
      <c r="M5" s="73">
        <f t="shared" si="0"/>
        <v>1008003</v>
      </c>
      <c r="N5" s="73">
        <f t="shared" si="0"/>
        <v>22454</v>
      </c>
      <c r="O5" s="73">
        <f t="shared" si="0"/>
        <v>739813</v>
      </c>
    </row>
    <row r="6" spans="1:15" s="50" customFormat="1" ht="21.75" customHeight="1" thickBot="1">
      <c r="A6" s="53" t="s">
        <v>152</v>
      </c>
      <c r="B6" s="73">
        <f t="shared" ref="B6:B27" si="1">SUM(D6,F6,H6,J6,L6,N6)</f>
        <v>128177</v>
      </c>
      <c r="C6" s="73">
        <f>SUM(E6,G6,I6,K6,M6,O6,)</f>
        <v>3827075</v>
      </c>
      <c r="D6" s="74">
        <f>SUM(D7:D15)</f>
        <v>14</v>
      </c>
      <c r="E6" s="74">
        <f t="shared" ref="E6:O6" si="2">SUM(E7:E15)</f>
        <v>118801</v>
      </c>
      <c r="F6" s="74">
        <f t="shared" si="2"/>
        <v>16226</v>
      </c>
      <c r="G6" s="74">
        <f>SUM(G7:G15)</f>
        <v>2178581</v>
      </c>
      <c r="H6" s="74">
        <f t="shared" si="2"/>
        <v>0</v>
      </c>
      <c r="I6" s="74">
        <f t="shared" si="2"/>
        <v>0</v>
      </c>
      <c r="J6" s="74">
        <f t="shared" si="2"/>
        <v>90126</v>
      </c>
      <c r="K6" s="74">
        <f t="shared" si="2"/>
        <v>1241245</v>
      </c>
      <c r="L6" s="74">
        <f t="shared" si="2"/>
        <v>10257</v>
      </c>
      <c r="M6" s="74">
        <f t="shared" si="2"/>
        <v>123291</v>
      </c>
      <c r="N6" s="74">
        <f t="shared" si="2"/>
        <v>11554</v>
      </c>
      <c r="O6" s="74">
        <f t="shared" si="2"/>
        <v>165157</v>
      </c>
    </row>
    <row r="7" spans="1:15" s="50" customFormat="1" ht="21.75" customHeight="1">
      <c r="A7" s="43" t="s">
        <v>153</v>
      </c>
      <c r="B7" s="83">
        <f t="shared" si="1"/>
        <v>784</v>
      </c>
      <c r="C7" s="83">
        <f t="shared" ref="C7:C27" si="3">SUM(E7,G7,I7,K7,M7,O7,)</f>
        <v>1968284</v>
      </c>
      <c r="D7" s="75">
        <f>SUM('[2]1-3-2'!D7,'[2]1-3-3'!D7)</f>
        <v>1</v>
      </c>
      <c r="E7" s="75">
        <f>SUM('[2]1-3-2'!E7,'[2]1-3-3'!E7)</f>
        <v>17326</v>
      </c>
      <c r="F7" s="75">
        <f>SUM('[2]1-3-2'!F7,'[2]1-3-3'!F7)</f>
        <v>257</v>
      </c>
      <c r="G7" s="75">
        <f>SUM('[2]1-3-2'!G7,'[2]1-3-3'!G7)</f>
        <v>1376203</v>
      </c>
      <c r="H7" s="75">
        <f>SUM('[2]1-3-2'!H7,'[2]1-3-3'!H7)</f>
        <v>0</v>
      </c>
      <c r="I7" s="75">
        <f>SUM('[2]1-3-2'!I7,'[2]1-3-3'!I7)</f>
        <v>0</v>
      </c>
      <c r="J7" s="75">
        <f>SUM('[2]1-3-2'!J7,'[2]1-3-3'!J7)</f>
        <v>399</v>
      </c>
      <c r="K7" s="75">
        <f>SUM('[2]1-3-2'!K7,'[2]1-3-3'!K7)</f>
        <v>472619</v>
      </c>
      <c r="L7" s="75">
        <f>SUM('[2]1-3-2'!L7,'[2]1-3-3'!L7)</f>
        <v>78</v>
      </c>
      <c r="M7" s="75">
        <f>SUM('[2]1-3-2'!M7,'[2]1-3-3'!M7)</f>
        <v>65906</v>
      </c>
      <c r="N7" s="75">
        <f>SUM('[2]1-3-2'!N7,'[2]1-3-3'!N7)</f>
        <v>49</v>
      </c>
      <c r="O7" s="75">
        <f>SUM('[2]1-3-2'!O7,'[2]1-3-3'!O7)</f>
        <v>36230</v>
      </c>
    </row>
    <row r="8" spans="1:15" s="50" customFormat="1" ht="21.75" customHeight="1">
      <c r="A8" s="41" t="s">
        <v>154</v>
      </c>
      <c r="B8" s="84">
        <f t="shared" si="1"/>
        <v>3359</v>
      </c>
      <c r="C8" s="84">
        <f t="shared" si="3"/>
        <v>52494</v>
      </c>
      <c r="D8" s="75">
        <f>SUM('[2]1-3-2'!D8,'[2]1-3-3'!D8)</f>
        <v>0</v>
      </c>
      <c r="E8" s="75">
        <f>SUM('[2]1-3-2'!E8,'[2]1-3-3'!E8)</f>
        <v>0</v>
      </c>
      <c r="F8" s="75">
        <f>SUM('[2]1-3-2'!F8,'[2]1-3-3'!F8)</f>
        <v>583</v>
      </c>
      <c r="G8" s="75">
        <f>SUM('[2]1-3-2'!G8,'[2]1-3-3'!G8)</f>
        <v>14733</v>
      </c>
      <c r="H8" s="75">
        <f>SUM('[2]1-3-2'!H8,'[2]1-3-3'!H8)</f>
        <v>0</v>
      </c>
      <c r="I8" s="75">
        <f>SUM('[2]1-3-2'!I8,'[2]1-3-3'!I8)</f>
        <v>0</v>
      </c>
      <c r="J8" s="75">
        <f>SUM('[2]1-3-2'!J8,'[2]1-3-3'!J8)</f>
        <v>2685</v>
      </c>
      <c r="K8" s="75">
        <f>SUM('[2]1-3-2'!K8,'[2]1-3-3'!K8)</f>
        <v>36535</v>
      </c>
      <c r="L8" s="75">
        <f>SUM('[2]1-3-2'!L8,'[2]1-3-3'!L8)</f>
        <v>36</v>
      </c>
      <c r="M8" s="75">
        <f>SUM('[2]1-3-2'!M8,'[2]1-3-3'!M8)</f>
        <v>477</v>
      </c>
      <c r="N8" s="75">
        <f>SUM('[2]1-3-2'!N8,'[2]1-3-3'!N8)</f>
        <v>55</v>
      </c>
      <c r="O8" s="75">
        <f>SUM('[2]1-3-2'!O8,'[2]1-3-3'!O8)</f>
        <v>749</v>
      </c>
    </row>
    <row r="9" spans="1:15" s="50" customFormat="1" ht="21.75" customHeight="1">
      <c r="A9" s="45" t="s">
        <v>155</v>
      </c>
      <c r="B9" s="84">
        <f t="shared" si="1"/>
        <v>5552</v>
      </c>
      <c r="C9" s="84">
        <f t="shared" si="3"/>
        <v>325105</v>
      </c>
      <c r="D9" s="75">
        <f>SUM('[2]1-3-2'!D9,'[2]1-3-3'!D9)</f>
        <v>0</v>
      </c>
      <c r="E9" s="75">
        <f>SUM('[2]1-3-2'!E9,'[2]1-3-3'!E9)</f>
        <v>0</v>
      </c>
      <c r="F9" s="75">
        <f>SUM('[2]1-3-2'!F9,'[2]1-3-3'!F9)</f>
        <v>1821</v>
      </c>
      <c r="G9" s="75">
        <f>SUM('[2]1-3-2'!G9,'[2]1-3-3'!G9)</f>
        <v>230920</v>
      </c>
      <c r="H9" s="75">
        <f>SUM('[2]1-3-2'!H9,'[2]1-3-3'!H9)</f>
        <v>0</v>
      </c>
      <c r="I9" s="75">
        <f>SUM('[2]1-3-2'!I9,'[2]1-3-3'!I9)</f>
        <v>0</v>
      </c>
      <c r="J9" s="75">
        <f>SUM('[2]1-3-2'!J9,'[2]1-3-3'!J9)</f>
        <v>3046</v>
      </c>
      <c r="K9" s="75">
        <f>SUM('[2]1-3-2'!K9,'[2]1-3-3'!K9)</f>
        <v>79780</v>
      </c>
      <c r="L9" s="75">
        <f>SUM('[2]1-3-2'!L9,'[2]1-3-3'!L9)</f>
        <v>63</v>
      </c>
      <c r="M9" s="75">
        <f>SUM('[2]1-3-2'!M9,'[2]1-3-3'!M9)</f>
        <v>1684</v>
      </c>
      <c r="N9" s="75">
        <f>SUM('[2]1-3-2'!N9,'[2]1-3-3'!N9)</f>
        <v>622</v>
      </c>
      <c r="O9" s="75">
        <f>SUM('[2]1-3-2'!O9,'[2]1-3-3'!O9)</f>
        <v>12721</v>
      </c>
    </row>
    <row r="10" spans="1:15" s="50" customFormat="1" ht="21.75" customHeight="1">
      <c r="A10" s="41" t="s">
        <v>156</v>
      </c>
      <c r="B10" s="84">
        <f t="shared" si="1"/>
        <v>0</v>
      </c>
      <c r="C10" s="84">
        <f t="shared" si="3"/>
        <v>0</v>
      </c>
      <c r="D10" s="75">
        <f>SUM('[2]1-3-2'!D10,'[2]1-3-3'!D10)</f>
        <v>0</v>
      </c>
      <c r="E10" s="75">
        <f>SUM('[2]1-3-2'!E10,'[2]1-3-3'!E10)</f>
        <v>0</v>
      </c>
      <c r="F10" s="75">
        <f>SUM('[2]1-3-2'!F10,'[2]1-3-3'!F10)</f>
        <v>0</v>
      </c>
      <c r="G10" s="75">
        <f>SUM('[2]1-3-2'!G10,'[2]1-3-3'!G10)</f>
        <v>0</v>
      </c>
      <c r="H10" s="75">
        <f>SUM('[2]1-3-2'!H10,'[2]1-3-3'!H10)</f>
        <v>0</v>
      </c>
      <c r="I10" s="75">
        <f>SUM('[2]1-3-2'!I10,'[2]1-3-3'!I10)</f>
        <v>0</v>
      </c>
      <c r="J10" s="75">
        <f>SUM('[2]1-3-2'!J10,'[2]1-3-3'!J10)</f>
        <v>0</v>
      </c>
      <c r="K10" s="75">
        <f>SUM('[2]1-3-2'!K10,'[2]1-3-3'!K10)</f>
        <v>0</v>
      </c>
      <c r="L10" s="75">
        <f>SUM('[2]1-3-2'!L10,'[2]1-3-3'!L10)</f>
        <v>0</v>
      </c>
      <c r="M10" s="75">
        <f>SUM('[2]1-3-2'!M10,'[2]1-3-3'!M10)</f>
        <v>0</v>
      </c>
      <c r="N10" s="75">
        <f>SUM('[2]1-3-2'!N10,'[2]1-3-3'!N10)</f>
        <v>0</v>
      </c>
      <c r="O10" s="75">
        <f>SUM('[2]1-3-2'!O10,'[2]1-3-3'!O10)</f>
        <v>0</v>
      </c>
    </row>
    <row r="11" spans="1:15" s="50" customFormat="1" ht="21.75" customHeight="1">
      <c r="A11" s="41" t="s">
        <v>157</v>
      </c>
      <c r="B11" s="84">
        <f t="shared" si="1"/>
        <v>114</v>
      </c>
      <c r="C11" s="84">
        <f t="shared" si="3"/>
        <v>65621</v>
      </c>
      <c r="D11" s="75">
        <f>SUM('[2]1-3-2'!D11,'[2]1-3-3'!D11)</f>
        <v>0</v>
      </c>
      <c r="E11" s="75">
        <f>SUM('[2]1-3-2'!E11,'[2]1-3-3'!E11)</f>
        <v>0</v>
      </c>
      <c r="F11" s="75">
        <f>SUM('[2]1-3-2'!F11,'[2]1-3-3'!F11)</f>
        <v>19</v>
      </c>
      <c r="G11" s="75">
        <f>SUM('[2]1-3-2'!G11,'[2]1-3-3'!G11)</f>
        <v>49031</v>
      </c>
      <c r="H11" s="75">
        <f>SUM('[2]1-3-2'!H11,'[2]1-3-3'!H11)</f>
        <v>0</v>
      </c>
      <c r="I11" s="75">
        <f>SUM('[2]1-3-2'!I11,'[2]1-3-3'!I11)</f>
        <v>0</v>
      </c>
      <c r="J11" s="75">
        <f>SUM('[2]1-3-2'!J11,'[2]1-3-3'!J11)</f>
        <v>79</v>
      </c>
      <c r="K11" s="75">
        <f>SUM('[2]1-3-2'!K11,'[2]1-3-3'!K11)</f>
        <v>10108</v>
      </c>
      <c r="L11" s="75">
        <f>SUM('[2]1-3-2'!L11,'[2]1-3-3'!L11)</f>
        <v>11</v>
      </c>
      <c r="M11" s="75">
        <f>SUM('[2]1-3-2'!M11,'[2]1-3-3'!M11)</f>
        <v>5455</v>
      </c>
      <c r="N11" s="75">
        <f>SUM('[2]1-3-2'!N11,'[2]1-3-3'!N11)</f>
        <v>5</v>
      </c>
      <c r="O11" s="75">
        <f>SUM('[2]1-3-2'!O11,'[2]1-3-3'!O11)</f>
        <v>1027</v>
      </c>
    </row>
    <row r="12" spans="1:15" s="50" customFormat="1" ht="21.75" customHeight="1">
      <c r="A12" s="41" t="s">
        <v>158</v>
      </c>
      <c r="B12" s="84">
        <f t="shared" si="1"/>
        <v>1170</v>
      </c>
      <c r="C12" s="84">
        <f t="shared" si="3"/>
        <v>13762</v>
      </c>
      <c r="D12" s="75">
        <f>SUM('[2]1-3-2'!D12,'[2]1-3-3'!D12)</f>
        <v>0</v>
      </c>
      <c r="E12" s="75">
        <f>SUM('[2]1-3-2'!E12,'[2]1-3-3'!E12)</f>
        <v>0</v>
      </c>
      <c r="F12" s="75">
        <f>SUM('[2]1-3-2'!F12,'[2]1-3-3'!F12)</f>
        <v>202</v>
      </c>
      <c r="G12" s="75">
        <f>SUM('[2]1-3-2'!G12,'[2]1-3-3'!G12)</f>
        <v>3120</v>
      </c>
      <c r="H12" s="75">
        <f>SUM('[2]1-3-2'!H12,'[2]1-3-3'!H12)</f>
        <v>0</v>
      </c>
      <c r="I12" s="75">
        <f>SUM('[2]1-3-2'!I12,'[2]1-3-3'!I12)</f>
        <v>0</v>
      </c>
      <c r="J12" s="75">
        <f>SUM('[2]1-3-2'!J12,'[2]1-3-3'!J12)</f>
        <v>782</v>
      </c>
      <c r="K12" s="75">
        <f>SUM('[2]1-3-2'!K12,'[2]1-3-3'!K12)</f>
        <v>8709</v>
      </c>
      <c r="L12" s="75">
        <f>SUM('[2]1-3-2'!L12,'[2]1-3-3'!L12)</f>
        <v>101</v>
      </c>
      <c r="M12" s="75">
        <f>SUM('[2]1-3-2'!M12,'[2]1-3-3'!M12)</f>
        <v>1019</v>
      </c>
      <c r="N12" s="75">
        <f>SUM('[2]1-3-2'!N12,'[2]1-3-3'!N12)</f>
        <v>85</v>
      </c>
      <c r="O12" s="75">
        <f>SUM('[2]1-3-2'!O12,'[2]1-3-3'!O12)</f>
        <v>914</v>
      </c>
    </row>
    <row r="13" spans="1:15" s="50" customFormat="1" ht="21.75" customHeight="1">
      <c r="A13" s="41" t="s">
        <v>159</v>
      </c>
      <c r="B13" s="84">
        <f t="shared" si="1"/>
        <v>964</v>
      </c>
      <c r="C13" s="84">
        <f t="shared" si="3"/>
        <v>45877</v>
      </c>
      <c r="D13" s="75">
        <f>SUM('[2]1-3-2'!D13,'[2]1-3-3'!D13)</f>
        <v>5</v>
      </c>
      <c r="E13" s="75">
        <f>SUM('[2]1-3-2'!E13,'[2]1-3-3'!E13)</f>
        <v>39435</v>
      </c>
      <c r="F13" s="75">
        <f>SUM('[2]1-3-2'!F13,'[2]1-3-3'!F13)</f>
        <v>220</v>
      </c>
      <c r="G13" s="75">
        <f>SUM('[2]1-3-2'!G13,'[2]1-3-3'!G13)</f>
        <v>3046</v>
      </c>
      <c r="H13" s="75">
        <f>SUM('[2]1-3-2'!H13,'[2]1-3-3'!H13)</f>
        <v>0</v>
      </c>
      <c r="I13" s="75">
        <f>SUM('[2]1-3-2'!I13,'[2]1-3-3'!I13)</f>
        <v>0</v>
      </c>
      <c r="J13" s="75">
        <f>SUM('[2]1-3-2'!J13,'[2]1-3-3'!J13)</f>
        <v>527</v>
      </c>
      <c r="K13" s="75">
        <f>SUM('[2]1-3-2'!K13,'[2]1-3-3'!K13)</f>
        <v>2645</v>
      </c>
      <c r="L13" s="75">
        <f>SUM('[2]1-3-2'!L13,'[2]1-3-3'!L13)</f>
        <v>110</v>
      </c>
      <c r="M13" s="75">
        <f>SUM('[2]1-3-2'!M13,'[2]1-3-3'!M13)</f>
        <v>457</v>
      </c>
      <c r="N13" s="75">
        <f>SUM('[2]1-3-2'!N13,'[2]1-3-3'!N13)</f>
        <v>102</v>
      </c>
      <c r="O13" s="75">
        <f>SUM('[2]1-3-2'!O13,'[2]1-3-3'!O13)</f>
        <v>294</v>
      </c>
    </row>
    <row r="14" spans="1:15" s="50" customFormat="1" ht="21.75" customHeight="1">
      <c r="A14" s="41" t="s">
        <v>160</v>
      </c>
      <c r="B14" s="84">
        <f t="shared" si="1"/>
        <v>38</v>
      </c>
      <c r="C14" s="84">
        <f t="shared" si="3"/>
        <v>341</v>
      </c>
      <c r="D14" s="75">
        <f>SUM('[2]1-3-2'!D14,'[2]1-3-3'!D14)</f>
        <v>0</v>
      </c>
      <c r="E14" s="75">
        <f>SUM('[2]1-3-2'!E14,'[2]1-3-3'!E14)</f>
        <v>0</v>
      </c>
      <c r="F14" s="75">
        <f>SUM('[2]1-3-2'!F14,'[2]1-3-3'!F14)</f>
        <v>22</v>
      </c>
      <c r="G14" s="75">
        <f>SUM('[2]1-3-2'!G14,'[2]1-3-3'!G14)</f>
        <v>196</v>
      </c>
      <c r="H14" s="75">
        <f>SUM('[2]1-3-2'!H14,'[2]1-3-3'!H14)</f>
        <v>0</v>
      </c>
      <c r="I14" s="75">
        <f>SUM('[2]1-3-2'!I14,'[2]1-3-3'!I14)</f>
        <v>0</v>
      </c>
      <c r="J14" s="75">
        <f>SUM('[2]1-3-2'!J14,'[2]1-3-3'!J14)</f>
        <v>9</v>
      </c>
      <c r="K14" s="75">
        <f>SUM('[2]1-3-2'!K14,'[2]1-3-3'!K14)</f>
        <v>108</v>
      </c>
      <c r="L14" s="75">
        <f>SUM('[2]1-3-2'!L14,'[2]1-3-3'!L14)</f>
        <v>0</v>
      </c>
      <c r="M14" s="75">
        <f>SUM('[2]1-3-2'!M14,'[2]1-3-3'!M14)</f>
        <v>0</v>
      </c>
      <c r="N14" s="75">
        <f>SUM('[2]1-3-2'!N14,'[2]1-3-3'!N14)</f>
        <v>7</v>
      </c>
      <c r="O14" s="75">
        <f>SUM('[2]1-3-2'!O14,'[2]1-3-3'!O14)</f>
        <v>37</v>
      </c>
    </row>
    <row r="15" spans="1:15" s="50" customFormat="1" ht="21.75" customHeight="1" thickBot="1">
      <c r="A15" s="41" t="s">
        <v>161</v>
      </c>
      <c r="B15" s="85">
        <f t="shared" si="1"/>
        <v>116196</v>
      </c>
      <c r="C15" s="85">
        <f t="shared" si="3"/>
        <v>1355591</v>
      </c>
      <c r="D15" s="75">
        <f>SUM('[2]1-3-2'!D15,'[2]1-3-3'!D15)</f>
        <v>8</v>
      </c>
      <c r="E15" s="75">
        <f>SUM('[2]1-3-2'!E15,'[2]1-3-3'!E15)</f>
        <v>62040</v>
      </c>
      <c r="F15" s="75">
        <f>SUM('[2]1-3-2'!F15,'[2]1-3-3'!F15)</f>
        <v>13102</v>
      </c>
      <c r="G15" s="75">
        <f>SUM('[2]1-3-2'!G15,'[2]1-3-3'!G15)</f>
        <v>501332</v>
      </c>
      <c r="H15" s="75">
        <f>SUM('[2]1-3-2'!H15,'[2]1-3-3'!H15)</f>
        <v>0</v>
      </c>
      <c r="I15" s="75">
        <f>SUM('[2]1-3-2'!I15,'[2]1-3-3'!I15)</f>
        <v>0</v>
      </c>
      <c r="J15" s="75">
        <f>SUM('[2]1-3-2'!J15,'[2]1-3-3'!J15)</f>
        <v>82599</v>
      </c>
      <c r="K15" s="75">
        <f>SUM('[2]1-3-2'!K15,'[2]1-3-3'!K15)</f>
        <v>630741</v>
      </c>
      <c r="L15" s="75">
        <f>SUM('[2]1-3-2'!L15,'[2]1-3-3'!L15)</f>
        <v>9858</v>
      </c>
      <c r="M15" s="75">
        <f>SUM('[2]1-3-2'!M15,'[2]1-3-3'!M15)</f>
        <v>48293</v>
      </c>
      <c r="N15" s="75">
        <f>SUM('[2]1-3-2'!N15,'[2]1-3-3'!N15)</f>
        <v>10629</v>
      </c>
      <c r="O15" s="75">
        <f>SUM('[2]1-3-2'!O15,'[2]1-3-3'!O15)</f>
        <v>113185</v>
      </c>
    </row>
    <row r="16" spans="1:15" s="50" customFormat="1" ht="21.75" customHeight="1" thickBot="1">
      <c r="A16" s="54" t="s">
        <v>162</v>
      </c>
      <c r="B16" s="90">
        <f t="shared" si="1"/>
        <v>133962</v>
      </c>
      <c r="C16" s="73">
        <f t="shared" si="3"/>
        <v>9854715</v>
      </c>
      <c r="D16" s="74">
        <f>SUM(D17:D27)</f>
        <v>28</v>
      </c>
      <c r="E16" s="74">
        <f t="shared" ref="E16:O16" si="4">SUM(E17:E27)</f>
        <v>397052</v>
      </c>
      <c r="F16" s="74">
        <f t="shared" si="4"/>
        <v>15590</v>
      </c>
      <c r="G16" s="74">
        <f t="shared" si="4"/>
        <v>3430285</v>
      </c>
      <c r="H16" s="74">
        <f t="shared" si="4"/>
        <v>11</v>
      </c>
      <c r="I16" s="74">
        <f t="shared" si="4"/>
        <v>84727</v>
      </c>
      <c r="J16" s="74">
        <f t="shared" si="4"/>
        <v>97695</v>
      </c>
      <c r="K16" s="74">
        <f t="shared" si="4"/>
        <v>4483283</v>
      </c>
      <c r="L16" s="74">
        <f t="shared" si="4"/>
        <v>9738</v>
      </c>
      <c r="M16" s="74">
        <f t="shared" si="4"/>
        <v>884712</v>
      </c>
      <c r="N16" s="74">
        <f t="shared" si="4"/>
        <v>10900</v>
      </c>
      <c r="O16" s="74">
        <f t="shared" si="4"/>
        <v>574656</v>
      </c>
    </row>
    <row r="17" spans="1:15" s="50" customFormat="1" ht="21.75" customHeight="1">
      <c r="A17" s="43" t="s">
        <v>163</v>
      </c>
      <c r="B17" s="83">
        <f t="shared" si="1"/>
        <v>61085</v>
      </c>
      <c r="C17" s="83">
        <f t="shared" si="3"/>
        <v>1005355</v>
      </c>
      <c r="D17" s="75">
        <f>SUM('[2]1-3-2'!D17,'[2]1-3-3'!D17)</f>
        <v>2</v>
      </c>
      <c r="E17" s="75">
        <f>SUM('[2]1-3-2'!E17,'[2]1-3-3'!E17)</f>
        <v>5805</v>
      </c>
      <c r="F17" s="75">
        <f>SUM('[2]1-3-2'!F17,'[2]1-3-3'!F17)</f>
        <v>3517</v>
      </c>
      <c r="G17" s="75">
        <f>SUM('[2]1-3-2'!G17,'[2]1-3-3'!G17)</f>
        <v>355088</v>
      </c>
      <c r="H17" s="75">
        <f>SUM('[2]1-3-2'!H17,'[2]1-3-3'!H17)</f>
        <v>0</v>
      </c>
      <c r="I17" s="75">
        <f>SUM('[2]1-3-2'!I17,'[2]1-3-3'!I17)</f>
        <v>0</v>
      </c>
      <c r="J17" s="75">
        <f>SUM('[2]1-3-2'!J17,'[2]1-3-3'!J17)</f>
        <v>47763</v>
      </c>
      <c r="K17" s="75">
        <f>SUM('[2]1-3-2'!K17,'[2]1-3-3'!K17)</f>
        <v>490449</v>
      </c>
      <c r="L17" s="75">
        <f>SUM('[2]1-3-2'!L17,'[2]1-3-3'!L17)</f>
        <v>5219</v>
      </c>
      <c r="M17" s="75">
        <f>SUM('[2]1-3-2'!M17,'[2]1-3-3'!M17)</f>
        <v>49315</v>
      </c>
      <c r="N17" s="75">
        <f>SUM('[2]1-3-2'!N17,'[2]1-3-3'!N17)</f>
        <v>4584</v>
      </c>
      <c r="O17" s="75">
        <f>SUM('[2]1-3-2'!O17,'[2]1-3-3'!O17)</f>
        <v>104698</v>
      </c>
    </row>
    <row r="18" spans="1:15" s="50" customFormat="1" ht="21.75" customHeight="1">
      <c r="A18" s="41" t="s">
        <v>164</v>
      </c>
      <c r="B18" s="84">
        <f t="shared" si="1"/>
        <v>28711</v>
      </c>
      <c r="C18" s="84">
        <f t="shared" si="3"/>
        <v>2629570</v>
      </c>
      <c r="D18" s="75">
        <f>SUM('[2]1-3-2'!D18,'[2]1-3-3'!D18)</f>
        <v>9</v>
      </c>
      <c r="E18" s="75">
        <f>SUM('[2]1-3-2'!E18,'[2]1-3-3'!E18)</f>
        <v>337372</v>
      </c>
      <c r="F18" s="75">
        <f>SUM('[2]1-3-2'!F18,'[2]1-3-3'!F18)</f>
        <v>5157</v>
      </c>
      <c r="G18" s="75">
        <f>SUM('[2]1-3-2'!G18,'[2]1-3-3'!G18)</f>
        <v>1245190</v>
      </c>
      <c r="H18" s="75">
        <f>SUM('[2]1-3-2'!H18,'[2]1-3-3'!H18)</f>
        <v>0</v>
      </c>
      <c r="I18" s="75">
        <f>SUM('[2]1-3-2'!I18,'[2]1-3-3'!I18)</f>
        <v>0</v>
      </c>
      <c r="J18" s="75">
        <f>SUM('[2]1-3-2'!J18,'[2]1-3-3'!J18)</f>
        <v>20767</v>
      </c>
      <c r="K18" s="75">
        <f>SUM('[2]1-3-2'!K18,'[2]1-3-3'!K18)</f>
        <v>956758</v>
      </c>
      <c r="L18" s="75">
        <f>SUM('[2]1-3-2'!L18,'[2]1-3-3'!L18)</f>
        <v>813</v>
      </c>
      <c r="M18" s="75">
        <f>SUM('[2]1-3-2'!M18,'[2]1-3-3'!M18)</f>
        <v>35731</v>
      </c>
      <c r="N18" s="75">
        <f>SUM('[2]1-3-2'!N18,'[2]1-3-3'!N18)</f>
        <v>1965</v>
      </c>
      <c r="O18" s="75">
        <f>SUM('[2]1-3-2'!O18,'[2]1-3-3'!O18)</f>
        <v>54519</v>
      </c>
    </row>
    <row r="19" spans="1:15" s="50" customFormat="1" ht="21.75" customHeight="1">
      <c r="A19" s="41" t="s">
        <v>165</v>
      </c>
      <c r="B19" s="84">
        <f t="shared" si="1"/>
        <v>36380</v>
      </c>
      <c r="C19" s="84">
        <f t="shared" si="3"/>
        <v>3234063</v>
      </c>
      <c r="D19" s="75">
        <f>SUM('[2]1-3-2'!D19,'[2]1-3-3'!D19)</f>
        <v>0</v>
      </c>
      <c r="E19" s="75">
        <f>SUM('[2]1-3-2'!E19,'[2]1-3-3'!E19)</f>
        <v>0</v>
      </c>
      <c r="F19" s="75">
        <f>SUM('[2]1-3-2'!F19,'[2]1-3-3'!F19)</f>
        <v>5006</v>
      </c>
      <c r="G19" s="75">
        <f>SUM('[2]1-3-2'!G19,'[2]1-3-3'!G19)</f>
        <v>817343</v>
      </c>
      <c r="H19" s="75">
        <f>SUM('[2]1-3-2'!H19,'[2]1-3-3'!H19)</f>
        <v>0</v>
      </c>
      <c r="I19" s="75">
        <f>SUM('[2]1-3-2'!I19,'[2]1-3-3'!I19)</f>
        <v>0</v>
      </c>
      <c r="J19" s="75">
        <f>SUM('[2]1-3-2'!J19,'[2]1-3-3'!J19)</f>
        <v>24768</v>
      </c>
      <c r="K19" s="75">
        <f>SUM('[2]1-3-2'!K19,'[2]1-3-3'!K19)</f>
        <v>1946761</v>
      </c>
      <c r="L19" s="75">
        <f>SUM('[2]1-3-2'!L19,'[2]1-3-3'!L19)</f>
        <v>2821</v>
      </c>
      <c r="M19" s="75">
        <f>SUM('[2]1-3-2'!M19,'[2]1-3-3'!M19)</f>
        <v>177398</v>
      </c>
      <c r="N19" s="75">
        <f>SUM('[2]1-3-2'!N19,'[2]1-3-3'!N19)</f>
        <v>3785</v>
      </c>
      <c r="O19" s="75">
        <f>SUM('[2]1-3-2'!O19,'[2]1-3-3'!O19)</f>
        <v>292561</v>
      </c>
    </row>
    <row r="20" spans="1:15" s="50" customFormat="1" ht="21.75" customHeight="1">
      <c r="A20" s="41" t="s">
        <v>166</v>
      </c>
      <c r="B20" s="84">
        <f t="shared" si="1"/>
        <v>0</v>
      </c>
      <c r="C20" s="84">
        <f t="shared" si="3"/>
        <v>0</v>
      </c>
      <c r="D20" s="75">
        <f>SUM('[2]1-3-2'!D20,'[2]1-3-3'!D20)</f>
        <v>0</v>
      </c>
      <c r="E20" s="75">
        <f>SUM('[2]1-3-2'!E20,'[2]1-3-3'!E20)</f>
        <v>0</v>
      </c>
      <c r="F20" s="75">
        <f>SUM('[2]1-3-2'!F20,'[2]1-3-3'!F20)</f>
        <v>0</v>
      </c>
      <c r="G20" s="75">
        <f>SUM('[2]1-3-2'!G20,'[2]1-3-3'!G20)</f>
        <v>0</v>
      </c>
      <c r="H20" s="75">
        <f>SUM('[2]1-3-2'!H20,'[2]1-3-3'!H20)</f>
        <v>0</v>
      </c>
      <c r="I20" s="75">
        <f>SUM('[2]1-3-2'!I20,'[2]1-3-3'!I20)</f>
        <v>0</v>
      </c>
      <c r="J20" s="75">
        <f>SUM('[2]1-3-2'!J20,'[2]1-3-3'!J20)</f>
        <v>0</v>
      </c>
      <c r="K20" s="75">
        <f>SUM('[2]1-3-2'!K20,'[2]1-3-3'!K20)</f>
        <v>0</v>
      </c>
      <c r="L20" s="75">
        <f>SUM('[2]1-3-2'!L20,'[2]1-3-3'!L20)</f>
        <v>0</v>
      </c>
      <c r="M20" s="75">
        <f>SUM('[2]1-3-2'!M20,'[2]1-3-3'!M20)</f>
        <v>0</v>
      </c>
      <c r="N20" s="75">
        <f>SUM('[2]1-3-2'!N20,'[2]1-3-3'!N20)</f>
        <v>0</v>
      </c>
      <c r="O20" s="75">
        <f>SUM('[2]1-3-2'!O20,'[2]1-3-3'!O20)</f>
        <v>0</v>
      </c>
    </row>
    <row r="21" spans="1:15" s="50" customFormat="1" ht="21.75" customHeight="1">
      <c r="A21" s="41" t="s">
        <v>167</v>
      </c>
      <c r="B21" s="84">
        <f t="shared" si="1"/>
        <v>3864</v>
      </c>
      <c r="C21" s="84">
        <f t="shared" si="3"/>
        <v>2756580</v>
      </c>
      <c r="D21" s="75">
        <f>SUM('[2]1-3-2'!D21,'[2]1-3-3'!D21)</f>
        <v>16</v>
      </c>
      <c r="E21" s="75">
        <f>SUM('[2]1-3-2'!E21,'[2]1-3-3'!E21)</f>
        <v>46859</v>
      </c>
      <c r="F21" s="75">
        <f>SUM('[2]1-3-2'!F21,'[2]1-3-3'!F21)</f>
        <v>821</v>
      </c>
      <c r="G21" s="75">
        <f>SUM('[2]1-3-2'!G21,'[2]1-3-3'!G21)</f>
        <v>851959</v>
      </c>
      <c r="H21" s="75">
        <f>SUM('[2]1-3-2'!H21,'[2]1-3-3'!H21)</f>
        <v>11</v>
      </c>
      <c r="I21" s="75">
        <f>SUM('[2]1-3-2'!I21,'[2]1-3-3'!I21)</f>
        <v>84727</v>
      </c>
      <c r="J21" s="75">
        <f>SUM('[2]1-3-2'!J21,'[2]1-3-3'!J21)</f>
        <v>2645</v>
      </c>
      <c r="K21" s="75">
        <f>SUM('[2]1-3-2'!K21,'[2]1-3-3'!K21)</f>
        <v>1055772</v>
      </c>
      <c r="L21" s="75">
        <f>SUM('[2]1-3-2'!L21,'[2]1-3-3'!L21)</f>
        <v>289</v>
      </c>
      <c r="M21" s="75">
        <f>SUM('[2]1-3-2'!M21,'[2]1-3-3'!M21)</f>
        <v>608973</v>
      </c>
      <c r="N21" s="75">
        <f>SUM('[2]1-3-2'!N21,'[2]1-3-3'!N21)</f>
        <v>82</v>
      </c>
      <c r="O21" s="75">
        <f>SUM('[2]1-3-2'!O21,'[2]1-3-3'!O21)</f>
        <v>108290</v>
      </c>
    </row>
    <row r="22" spans="1:15" s="50" customFormat="1" ht="21.75" customHeight="1">
      <c r="A22" s="41" t="s">
        <v>168</v>
      </c>
      <c r="B22" s="84">
        <f t="shared" si="1"/>
        <v>0</v>
      </c>
      <c r="C22" s="84">
        <f t="shared" si="3"/>
        <v>0</v>
      </c>
      <c r="D22" s="75">
        <f>SUM('[2]1-3-2'!D22,'[2]1-3-3'!D22)</f>
        <v>0</v>
      </c>
      <c r="E22" s="75">
        <f>SUM('[2]1-3-2'!E22,'[2]1-3-3'!E22)</f>
        <v>0</v>
      </c>
      <c r="F22" s="75">
        <f>SUM('[2]1-3-2'!F22,'[2]1-3-3'!F22)</f>
        <v>0</v>
      </c>
      <c r="G22" s="75">
        <f>SUM('[2]1-3-2'!G22,'[2]1-3-3'!G22)</f>
        <v>0</v>
      </c>
      <c r="H22" s="75">
        <f>SUM('[2]1-3-2'!H22,'[2]1-3-3'!H22)</f>
        <v>0</v>
      </c>
      <c r="I22" s="75">
        <f>SUM('[2]1-3-2'!I22,'[2]1-3-3'!I22)</f>
        <v>0</v>
      </c>
      <c r="J22" s="75">
        <f>SUM('[2]1-3-2'!J22,'[2]1-3-3'!J22)</f>
        <v>0</v>
      </c>
      <c r="K22" s="75">
        <f>SUM('[2]1-3-2'!K22,'[2]1-3-3'!K22)</f>
        <v>0</v>
      </c>
      <c r="L22" s="75">
        <f>SUM('[2]1-3-2'!L22,'[2]1-3-3'!L22)</f>
        <v>0</v>
      </c>
      <c r="M22" s="75">
        <f>SUM('[2]1-3-2'!M22,'[2]1-3-3'!M22)</f>
        <v>0</v>
      </c>
      <c r="N22" s="75">
        <f>SUM('[2]1-3-2'!N22,'[2]1-3-3'!N22)</f>
        <v>0</v>
      </c>
      <c r="O22" s="75">
        <f>SUM('[2]1-3-2'!O22,'[2]1-3-3'!O22)</f>
        <v>0</v>
      </c>
    </row>
    <row r="23" spans="1:15" s="50" customFormat="1" ht="21.75" customHeight="1">
      <c r="A23" s="41" t="s">
        <v>169</v>
      </c>
      <c r="B23" s="84">
        <f t="shared" si="1"/>
        <v>0</v>
      </c>
      <c r="C23" s="84">
        <f t="shared" si="3"/>
        <v>0</v>
      </c>
      <c r="D23" s="75">
        <f>SUM('[2]1-3-2'!D23,'[2]1-3-3'!D23)</f>
        <v>0</v>
      </c>
      <c r="E23" s="75">
        <f>SUM('[2]1-3-2'!E23,'[2]1-3-3'!E23)</f>
        <v>0</v>
      </c>
      <c r="F23" s="75">
        <f>SUM('[2]1-3-2'!F23,'[2]1-3-3'!F23)</f>
        <v>0</v>
      </c>
      <c r="G23" s="75">
        <f>SUM('[2]1-3-2'!G23,'[2]1-3-3'!G23)</f>
        <v>0</v>
      </c>
      <c r="H23" s="75">
        <f>SUM('[2]1-3-2'!H23,'[2]1-3-3'!H23)</f>
        <v>0</v>
      </c>
      <c r="I23" s="75">
        <f>SUM('[2]1-3-2'!I23,'[2]1-3-3'!I23)</f>
        <v>0</v>
      </c>
      <c r="J23" s="75">
        <f>SUM('[2]1-3-2'!J23,'[2]1-3-3'!J23)</f>
        <v>0</v>
      </c>
      <c r="K23" s="75">
        <f>SUM('[2]1-3-2'!K23,'[2]1-3-3'!K23)</f>
        <v>0</v>
      </c>
      <c r="L23" s="75">
        <f>SUM('[2]1-3-2'!L23,'[2]1-3-3'!L23)</f>
        <v>0</v>
      </c>
      <c r="M23" s="75">
        <f>SUM('[2]1-3-2'!M23,'[2]1-3-3'!M23)</f>
        <v>0</v>
      </c>
      <c r="N23" s="75">
        <f>SUM('[2]1-3-2'!N23,'[2]1-3-3'!N23)</f>
        <v>0</v>
      </c>
      <c r="O23" s="75">
        <f>SUM('[2]1-3-2'!O23,'[2]1-3-3'!O23)</f>
        <v>0</v>
      </c>
    </row>
    <row r="24" spans="1:15" s="50" customFormat="1" ht="21.75" customHeight="1">
      <c r="A24" s="41" t="s">
        <v>170</v>
      </c>
      <c r="B24" s="84">
        <f t="shared" si="1"/>
        <v>0</v>
      </c>
      <c r="C24" s="84">
        <f t="shared" si="3"/>
        <v>0</v>
      </c>
      <c r="D24" s="75">
        <f>SUM('[2]1-3-2'!D24,'[2]1-3-3'!D24)</f>
        <v>0</v>
      </c>
      <c r="E24" s="75">
        <f>SUM('[2]1-3-2'!E24,'[2]1-3-3'!E24)</f>
        <v>0</v>
      </c>
      <c r="F24" s="75">
        <f>SUM('[2]1-3-2'!F24,'[2]1-3-3'!F24)</f>
        <v>0</v>
      </c>
      <c r="G24" s="75">
        <f>SUM('[2]1-3-2'!G24,'[2]1-3-3'!G24)</f>
        <v>0</v>
      </c>
      <c r="H24" s="75">
        <f>SUM('[2]1-3-2'!H24,'[2]1-3-3'!H24)</f>
        <v>0</v>
      </c>
      <c r="I24" s="75">
        <f>SUM('[2]1-3-2'!I24,'[2]1-3-3'!I24)</f>
        <v>0</v>
      </c>
      <c r="J24" s="75">
        <f>SUM('[2]1-3-2'!J24,'[2]1-3-3'!J24)</f>
        <v>0</v>
      </c>
      <c r="K24" s="75">
        <f>SUM('[2]1-3-2'!K24,'[2]1-3-3'!K24)</f>
        <v>0</v>
      </c>
      <c r="L24" s="75">
        <f>SUM('[2]1-3-2'!L24,'[2]1-3-3'!L24)</f>
        <v>0</v>
      </c>
      <c r="M24" s="75">
        <f>SUM('[2]1-3-2'!M24,'[2]1-3-3'!M24)</f>
        <v>0</v>
      </c>
      <c r="N24" s="75">
        <f>SUM('[2]1-3-2'!N24,'[2]1-3-3'!N24)</f>
        <v>0</v>
      </c>
      <c r="O24" s="75">
        <f>SUM('[2]1-3-2'!O24,'[2]1-3-3'!O24)</f>
        <v>0</v>
      </c>
    </row>
    <row r="25" spans="1:15" s="50" customFormat="1" ht="21.75" customHeight="1">
      <c r="A25" s="41" t="s">
        <v>171</v>
      </c>
      <c r="B25" s="84">
        <f t="shared" si="1"/>
        <v>1265</v>
      </c>
      <c r="C25" s="84">
        <f t="shared" si="3"/>
        <v>88226</v>
      </c>
      <c r="D25" s="75">
        <f>SUM('[2]1-3-2'!D25,'[2]1-3-3'!D25)</f>
        <v>0</v>
      </c>
      <c r="E25" s="75">
        <f>SUM('[2]1-3-2'!E25,'[2]1-3-3'!E25)</f>
        <v>0</v>
      </c>
      <c r="F25" s="75">
        <f>SUM('[2]1-3-2'!F25,'[2]1-3-3'!F25)</f>
        <v>307</v>
      </c>
      <c r="G25" s="75">
        <f>SUM('[2]1-3-2'!G25,'[2]1-3-3'!G25)</f>
        <v>68412</v>
      </c>
      <c r="H25" s="75">
        <f>SUM('[2]1-3-2'!H25,'[2]1-3-3'!H25)</f>
        <v>0</v>
      </c>
      <c r="I25" s="75">
        <f>SUM('[2]1-3-2'!I25,'[2]1-3-3'!I25)</f>
        <v>0</v>
      </c>
      <c r="J25" s="75">
        <f>SUM('[2]1-3-2'!J25,'[2]1-3-3'!J25)</f>
        <v>677</v>
      </c>
      <c r="K25" s="75">
        <f>SUM('[2]1-3-2'!K25,'[2]1-3-3'!K25)</f>
        <v>3756</v>
      </c>
      <c r="L25" s="75">
        <f>SUM('[2]1-3-2'!L25,'[2]1-3-3'!L25)</f>
        <v>131</v>
      </c>
      <c r="M25" s="75">
        <f>SUM('[2]1-3-2'!M25,'[2]1-3-3'!M25)</f>
        <v>6440</v>
      </c>
      <c r="N25" s="75">
        <f>SUM('[2]1-3-2'!N25,'[2]1-3-3'!N25)</f>
        <v>150</v>
      </c>
      <c r="O25" s="75">
        <f>SUM('[2]1-3-2'!O25,'[2]1-3-3'!O25)</f>
        <v>9618</v>
      </c>
    </row>
    <row r="26" spans="1:15" s="50" customFormat="1" ht="21.75" customHeight="1">
      <c r="A26" s="41" t="s">
        <v>172</v>
      </c>
      <c r="B26" s="84">
        <f t="shared" si="1"/>
        <v>2631</v>
      </c>
      <c r="C26" s="84">
        <f t="shared" si="3"/>
        <v>126508</v>
      </c>
      <c r="D26" s="75">
        <f>SUM('[2]1-3-2'!D26,'[2]1-3-3'!D26)</f>
        <v>1</v>
      </c>
      <c r="E26" s="75">
        <f>SUM('[2]1-3-2'!E26,'[2]1-3-3'!E26)</f>
        <v>7016</v>
      </c>
      <c r="F26" s="75">
        <f>SUM('[2]1-3-2'!F26,'[2]1-3-3'!F26)</f>
        <v>767</v>
      </c>
      <c r="G26" s="75">
        <f>SUM('[2]1-3-2'!G26,'[2]1-3-3'!G26)</f>
        <v>82444</v>
      </c>
      <c r="H26" s="75">
        <f>SUM('[2]1-3-2'!H26,'[2]1-3-3'!H26)</f>
        <v>0</v>
      </c>
      <c r="I26" s="75">
        <f>SUM('[2]1-3-2'!I26,'[2]1-3-3'!I26)</f>
        <v>0</v>
      </c>
      <c r="J26" s="75">
        <f>SUM('[2]1-3-2'!J26,'[2]1-3-3'!J26)</f>
        <v>1069</v>
      </c>
      <c r="K26" s="75">
        <f>SUM('[2]1-3-2'!K26,'[2]1-3-3'!K26)</f>
        <v>28622</v>
      </c>
      <c r="L26" s="75">
        <f>SUM('[2]1-3-2'!L26,'[2]1-3-3'!L26)</f>
        <v>463</v>
      </c>
      <c r="M26" s="75">
        <f>SUM('[2]1-3-2'!M26,'[2]1-3-3'!M26)</f>
        <v>5405</v>
      </c>
      <c r="N26" s="75">
        <f>SUM('[2]1-3-2'!N26,'[2]1-3-3'!N26)</f>
        <v>331</v>
      </c>
      <c r="O26" s="75">
        <f>SUM('[2]1-3-2'!O26,'[2]1-3-3'!O26)</f>
        <v>3021</v>
      </c>
    </row>
    <row r="27" spans="1:15" s="50" customFormat="1" ht="21.75" customHeight="1">
      <c r="A27" s="41" t="s">
        <v>173</v>
      </c>
      <c r="B27" s="84">
        <f t="shared" si="1"/>
        <v>26</v>
      </c>
      <c r="C27" s="84">
        <f t="shared" si="3"/>
        <v>14413</v>
      </c>
      <c r="D27" s="75">
        <f>SUM('[2]1-3-2'!D27,'[2]1-3-3'!D27)</f>
        <v>0</v>
      </c>
      <c r="E27" s="75">
        <f>SUM('[2]1-3-2'!E27,'[2]1-3-3'!E27)</f>
        <v>0</v>
      </c>
      <c r="F27" s="75">
        <f>SUM('[2]1-3-2'!F27,'[2]1-3-3'!F27)</f>
        <v>15</v>
      </c>
      <c r="G27" s="75">
        <f>SUM('[2]1-3-2'!G27,'[2]1-3-3'!G27)</f>
        <v>9849</v>
      </c>
      <c r="H27" s="75">
        <f>SUM('[2]1-3-2'!H27,'[2]1-3-3'!H27)</f>
        <v>0</v>
      </c>
      <c r="I27" s="75">
        <f>SUM('[2]1-3-2'!I27,'[2]1-3-3'!I27)</f>
        <v>0</v>
      </c>
      <c r="J27" s="75">
        <f>SUM('[2]1-3-2'!J27,'[2]1-3-3'!J27)</f>
        <v>6</v>
      </c>
      <c r="K27" s="75">
        <f>SUM('[2]1-3-2'!K27,'[2]1-3-3'!K27)</f>
        <v>1165</v>
      </c>
      <c r="L27" s="75">
        <f>SUM('[2]1-3-2'!L27,'[2]1-3-3'!L27)</f>
        <v>2</v>
      </c>
      <c r="M27" s="75">
        <f>SUM('[2]1-3-2'!M27,'[2]1-3-3'!M27)</f>
        <v>1450</v>
      </c>
      <c r="N27" s="75">
        <f>SUM('[2]1-3-2'!N27,'[2]1-3-3'!N27)</f>
        <v>3</v>
      </c>
      <c r="O27" s="75">
        <f>SUM('[2]1-3-2'!O27,'[2]1-3-3'!O27)</f>
        <v>1949</v>
      </c>
    </row>
  </sheetData>
  <mergeCells count="9">
    <mergeCell ref="A1:O1"/>
    <mergeCell ref="A3:A4"/>
    <mergeCell ref="B3:C3"/>
    <mergeCell ref="D3:E3"/>
    <mergeCell ref="F3:G3"/>
    <mergeCell ref="H3:I3"/>
    <mergeCell ref="J3:K3"/>
    <mergeCell ref="L3:M3"/>
    <mergeCell ref="N3:O3"/>
  </mergeCells>
  <phoneticPr fontId="2" type="noConversion"/>
  <pageMargins left="0.43" right="0.35433070866141736" top="0.54" bottom="0.47244094488188981" header="0.45" footer="0.51181102362204722"/>
  <pageSetup paperSize="9" scale="83" fitToHeight="2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7"/>
  <sheetViews>
    <sheetView showZeros="0" zoomScale="85" zoomScaleNormal="90" workbookViewId="0">
      <selection activeCell="A3" sqref="A3:A4"/>
    </sheetView>
  </sheetViews>
  <sheetFormatPr defaultRowHeight="13.5"/>
  <cols>
    <col min="1" max="1" width="9.88671875" style="4" customWidth="1"/>
    <col min="2" max="2" width="8.88671875" style="4"/>
    <col min="3" max="3" width="10.6640625" style="4" customWidth="1"/>
    <col min="4" max="4" width="7.44140625" style="4" customWidth="1"/>
    <col min="5" max="5" width="10.6640625" style="4" customWidth="1"/>
    <col min="6" max="6" width="9.44140625" style="4" bestFit="1" customWidth="1"/>
    <col min="7" max="7" width="9.77734375" style="4" customWidth="1"/>
    <col min="8" max="8" width="5.6640625" style="4" customWidth="1"/>
    <col min="9" max="9" width="9" style="4" customWidth="1"/>
    <col min="10" max="10" width="7.5546875" style="4" customWidth="1"/>
    <col min="11" max="11" width="10.77734375" style="4" customWidth="1"/>
    <col min="12" max="12" width="7.6640625" style="4" customWidth="1"/>
    <col min="13" max="13" width="9.77734375" style="4" customWidth="1"/>
    <col min="14" max="14" width="6.77734375" style="4" customWidth="1"/>
    <col min="15" max="15" width="9.77734375" style="4" customWidth="1"/>
    <col min="16" max="16384" width="8.88671875" style="52"/>
  </cols>
  <sheetData>
    <row r="1" spans="1:15" s="50" customFormat="1" ht="22.5" customHeight="1">
      <c r="A1" s="162" t="s">
        <v>185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</row>
    <row r="2" spans="1:15" s="50" customFormat="1">
      <c r="A2" s="57" t="s">
        <v>139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72" t="s">
        <v>140</v>
      </c>
    </row>
    <row r="3" spans="1:15" s="50" customFormat="1" ht="23.1" customHeight="1">
      <c r="A3" s="161" t="s">
        <v>141</v>
      </c>
      <c r="B3" s="164" t="s">
        <v>142</v>
      </c>
      <c r="C3" s="165"/>
      <c r="D3" s="164" t="s">
        <v>179</v>
      </c>
      <c r="E3" s="165"/>
      <c r="F3" s="164" t="s">
        <v>180</v>
      </c>
      <c r="G3" s="165"/>
      <c r="H3" s="164" t="s">
        <v>186</v>
      </c>
      <c r="I3" s="165"/>
      <c r="J3" s="164" t="s">
        <v>97</v>
      </c>
      <c r="K3" s="165"/>
      <c r="L3" s="164" t="s">
        <v>98</v>
      </c>
      <c r="M3" s="165"/>
      <c r="N3" s="164" t="s">
        <v>184</v>
      </c>
      <c r="O3" s="165"/>
    </row>
    <row r="4" spans="1:15" s="50" customFormat="1" ht="23.1" customHeight="1" thickBot="1">
      <c r="A4" s="163"/>
      <c r="B4" s="42" t="s">
        <v>149</v>
      </c>
      <c r="C4" s="42" t="s">
        <v>150</v>
      </c>
      <c r="D4" s="42" t="s">
        <v>149</v>
      </c>
      <c r="E4" s="42" t="s">
        <v>150</v>
      </c>
      <c r="F4" s="42" t="s">
        <v>149</v>
      </c>
      <c r="G4" s="42" t="s">
        <v>150</v>
      </c>
      <c r="H4" s="42" t="s">
        <v>149</v>
      </c>
      <c r="I4" s="42" t="s">
        <v>60</v>
      </c>
      <c r="J4" s="42" t="s">
        <v>187</v>
      </c>
      <c r="K4" s="42" t="s">
        <v>150</v>
      </c>
      <c r="L4" s="42" t="s">
        <v>149</v>
      </c>
      <c r="M4" s="42" t="s">
        <v>150</v>
      </c>
      <c r="N4" s="42" t="s">
        <v>149</v>
      </c>
      <c r="O4" s="42" t="s">
        <v>150</v>
      </c>
    </row>
    <row r="5" spans="1:15" s="50" customFormat="1" ht="21.75" customHeight="1" thickBot="1">
      <c r="A5" s="59" t="s">
        <v>151</v>
      </c>
      <c r="B5" s="60">
        <f t="shared" ref="B5:O5" si="0">+B6+B16</f>
        <v>113662</v>
      </c>
      <c r="C5" s="60">
        <f t="shared" si="0"/>
        <v>5263296</v>
      </c>
      <c r="D5" s="60">
        <f t="shared" si="0"/>
        <v>1</v>
      </c>
      <c r="E5" s="60">
        <f t="shared" si="0"/>
        <v>17326</v>
      </c>
      <c r="F5" s="60">
        <f>+F6+F16</f>
        <v>7469</v>
      </c>
      <c r="G5" s="60">
        <f>+G6+G16</f>
        <v>1911476</v>
      </c>
      <c r="H5" s="60">
        <f t="shared" si="0"/>
        <v>0</v>
      </c>
      <c r="I5" s="60">
        <f t="shared" si="0"/>
        <v>0</v>
      </c>
      <c r="J5" s="60">
        <f t="shared" si="0"/>
        <v>92782</v>
      </c>
      <c r="K5" s="60">
        <f t="shared" si="0"/>
        <v>2802085</v>
      </c>
      <c r="L5" s="60">
        <f t="shared" si="0"/>
        <v>4500</v>
      </c>
      <c r="M5" s="60">
        <f t="shared" si="0"/>
        <v>308034</v>
      </c>
      <c r="N5" s="60">
        <f t="shared" si="0"/>
        <v>8910</v>
      </c>
      <c r="O5" s="60">
        <f t="shared" si="0"/>
        <v>224375</v>
      </c>
    </row>
    <row r="6" spans="1:15" s="50" customFormat="1" ht="21.75" customHeight="1" thickBot="1">
      <c r="A6" s="53" t="s">
        <v>152</v>
      </c>
      <c r="B6" s="55">
        <f t="shared" ref="B6:O6" si="1">SUM(B7:B15)</f>
        <v>58001</v>
      </c>
      <c r="C6" s="55">
        <f t="shared" si="1"/>
        <v>1709743</v>
      </c>
      <c r="D6" s="55">
        <f t="shared" si="1"/>
        <v>1</v>
      </c>
      <c r="E6" s="55">
        <f t="shared" si="1"/>
        <v>17326</v>
      </c>
      <c r="F6" s="55">
        <f>SUM(F7:F15)</f>
        <v>4771</v>
      </c>
      <c r="G6" s="55">
        <f>SUM(G7:G15)</f>
        <v>928814</v>
      </c>
      <c r="H6" s="55">
        <f t="shared" si="1"/>
        <v>0</v>
      </c>
      <c r="I6" s="55">
        <f t="shared" si="1"/>
        <v>0</v>
      </c>
      <c r="J6" s="55">
        <f t="shared" si="1"/>
        <v>46112</v>
      </c>
      <c r="K6" s="55">
        <f t="shared" si="1"/>
        <v>679164</v>
      </c>
      <c r="L6" s="55">
        <f t="shared" si="1"/>
        <v>2359</v>
      </c>
      <c r="M6" s="55">
        <f t="shared" si="1"/>
        <v>31059</v>
      </c>
      <c r="N6" s="55">
        <f t="shared" si="1"/>
        <v>4758</v>
      </c>
      <c r="O6" s="55">
        <f t="shared" si="1"/>
        <v>53380</v>
      </c>
    </row>
    <row r="7" spans="1:15" s="50" customFormat="1" ht="21.75" customHeight="1">
      <c r="A7" s="43" t="s">
        <v>153</v>
      </c>
      <c r="B7" s="44">
        <f>SUM(D7,F7,H7,J7,L7,N7)</f>
        <v>192</v>
      </c>
      <c r="C7" s="44">
        <f>SUM(E7,G7,I7,K7,M7,O7)</f>
        <v>968626</v>
      </c>
      <c r="D7" s="46">
        <v>1</v>
      </c>
      <c r="E7" s="46">
        <v>17326</v>
      </c>
      <c r="F7" s="46">
        <v>68</v>
      </c>
      <c r="G7" s="46">
        <v>643971</v>
      </c>
      <c r="H7" s="46"/>
      <c r="I7" s="46"/>
      <c r="J7" s="46">
        <v>104</v>
      </c>
      <c r="K7" s="46">
        <v>298016</v>
      </c>
      <c r="L7" s="46">
        <v>19</v>
      </c>
      <c r="M7" s="46">
        <v>9313</v>
      </c>
      <c r="N7" s="46"/>
      <c r="O7" s="46"/>
    </row>
    <row r="8" spans="1:15" s="50" customFormat="1" ht="21.75" customHeight="1">
      <c r="A8" s="41" t="s">
        <v>154</v>
      </c>
      <c r="B8" s="44">
        <f t="shared" ref="B8:C15" si="2">SUM(D8,F8,H8,J8,L8,N8)</f>
        <v>2019</v>
      </c>
      <c r="C8" s="44">
        <f t="shared" si="2"/>
        <v>35874</v>
      </c>
      <c r="D8" s="46"/>
      <c r="E8" s="46"/>
      <c r="F8" s="46">
        <v>284</v>
      </c>
      <c r="G8" s="46">
        <v>9139</v>
      </c>
      <c r="H8" s="46"/>
      <c r="I8" s="46"/>
      <c r="J8" s="46">
        <v>1704</v>
      </c>
      <c r="K8" s="46">
        <v>26188</v>
      </c>
      <c r="L8" s="46">
        <v>11</v>
      </c>
      <c r="M8" s="46">
        <v>188</v>
      </c>
      <c r="N8" s="46">
        <v>20</v>
      </c>
      <c r="O8" s="46">
        <v>359</v>
      </c>
    </row>
    <row r="9" spans="1:15" s="50" customFormat="1" ht="21.75" customHeight="1">
      <c r="A9" s="45" t="s">
        <v>155</v>
      </c>
      <c r="B9" s="44">
        <f t="shared" si="2"/>
        <v>3920</v>
      </c>
      <c r="C9" s="44">
        <f t="shared" si="2"/>
        <v>182107</v>
      </c>
      <c r="D9" s="46"/>
      <c r="E9" s="46"/>
      <c r="F9" s="46">
        <v>1338</v>
      </c>
      <c r="G9" s="46">
        <v>125553</v>
      </c>
      <c r="H9" s="46"/>
      <c r="I9" s="46"/>
      <c r="J9" s="46">
        <v>2086</v>
      </c>
      <c r="K9" s="46">
        <v>47349</v>
      </c>
      <c r="L9" s="46">
        <v>63</v>
      </c>
      <c r="M9" s="46">
        <v>1684</v>
      </c>
      <c r="N9" s="46">
        <v>433</v>
      </c>
      <c r="O9" s="46">
        <v>7521</v>
      </c>
    </row>
    <row r="10" spans="1:15" s="50" customFormat="1" ht="21.75" customHeight="1">
      <c r="A10" s="41" t="s">
        <v>156</v>
      </c>
      <c r="B10" s="44">
        <f t="shared" si="2"/>
        <v>0</v>
      </c>
      <c r="C10" s="44">
        <f t="shared" si="2"/>
        <v>0</v>
      </c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</row>
    <row r="11" spans="1:15" s="50" customFormat="1" ht="21.75" customHeight="1">
      <c r="A11" s="41" t="s">
        <v>157</v>
      </c>
      <c r="B11" s="44">
        <f t="shared" si="2"/>
        <v>1</v>
      </c>
      <c r="C11" s="44">
        <f t="shared" si="2"/>
        <v>145</v>
      </c>
      <c r="D11" s="46">
        <v>0</v>
      </c>
      <c r="E11" s="46">
        <v>0</v>
      </c>
      <c r="F11" s="46"/>
      <c r="G11" s="46"/>
      <c r="H11" s="46"/>
      <c r="I11" s="46"/>
      <c r="J11" s="46">
        <v>1</v>
      </c>
      <c r="K11" s="46">
        <v>145</v>
      </c>
      <c r="L11" s="46">
        <v>0</v>
      </c>
      <c r="M11" s="46">
        <v>0</v>
      </c>
      <c r="N11" s="46"/>
      <c r="O11" s="46"/>
    </row>
    <row r="12" spans="1:15" s="50" customFormat="1" ht="21.75" customHeight="1">
      <c r="A12" s="41" t="s">
        <v>158</v>
      </c>
      <c r="B12" s="44">
        <f t="shared" si="2"/>
        <v>0</v>
      </c>
      <c r="C12" s="44">
        <f t="shared" si="2"/>
        <v>0</v>
      </c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</row>
    <row r="13" spans="1:15" s="50" customFormat="1" ht="21.75" customHeight="1">
      <c r="A13" s="41" t="s">
        <v>159</v>
      </c>
      <c r="B13" s="44">
        <f t="shared" si="2"/>
        <v>0</v>
      </c>
      <c r="C13" s="44">
        <f t="shared" si="2"/>
        <v>0</v>
      </c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</row>
    <row r="14" spans="1:15" s="50" customFormat="1" ht="21.75" customHeight="1">
      <c r="A14" s="41" t="s">
        <v>160</v>
      </c>
      <c r="B14" s="44">
        <f t="shared" si="2"/>
        <v>0</v>
      </c>
      <c r="C14" s="44">
        <f t="shared" si="2"/>
        <v>0</v>
      </c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</row>
    <row r="15" spans="1:15" s="50" customFormat="1" ht="21.75" customHeight="1" thickBot="1">
      <c r="A15" s="41" t="s">
        <v>161</v>
      </c>
      <c r="B15" s="44">
        <f t="shared" si="2"/>
        <v>51869</v>
      </c>
      <c r="C15" s="44">
        <f t="shared" si="2"/>
        <v>522991</v>
      </c>
      <c r="D15" s="46">
        <v>0</v>
      </c>
      <c r="E15" s="46">
        <v>0</v>
      </c>
      <c r="F15" s="46">
        <v>3081</v>
      </c>
      <c r="G15" s="46">
        <v>150151</v>
      </c>
      <c r="H15" s="46"/>
      <c r="I15" s="46"/>
      <c r="J15" s="46">
        <v>42217</v>
      </c>
      <c r="K15" s="46">
        <v>307466</v>
      </c>
      <c r="L15" s="46">
        <v>2266</v>
      </c>
      <c r="M15" s="46">
        <v>19874</v>
      </c>
      <c r="N15" s="46">
        <v>4305</v>
      </c>
      <c r="O15" s="46">
        <v>45500</v>
      </c>
    </row>
    <row r="16" spans="1:15" s="50" customFormat="1" ht="21.75" customHeight="1" thickBot="1">
      <c r="A16" s="54" t="s">
        <v>162</v>
      </c>
      <c r="B16" s="55">
        <f t="shared" ref="B16:O16" si="3">SUM(B17:B27)</f>
        <v>55661</v>
      </c>
      <c r="C16" s="55">
        <f t="shared" si="3"/>
        <v>3553553</v>
      </c>
      <c r="D16" s="55">
        <f t="shared" si="3"/>
        <v>0</v>
      </c>
      <c r="E16" s="55">
        <f t="shared" si="3"/>
        <v>0</v>
      </c>
      <c r="F16" s="55">
        <f>SUM(F17:F27)</f>
        <v>2698</v>
      </c>
      <c r="G16" s="55">
        <f>SUM(G17:G27)</f>
        <v>982662</v>
      </c>
      <c r="H16" s="55">
        <f t="shared" si="3"/>
        <v>0</v>
      </c>
      <c r="I16" s="55">
        <f t="shared" si="3"/>
        <v>0</v>
      </c>
      <c r="J16" s="55">
        <f t="shared" si="3"/>
        <v>46670</v>
      </c>
      <c r="K16" s="55">
        <f t="shared" si="3"/>
        <v>2122921</v>
      </c>
      <c r="L16" s="55">
        <f t="shared" si="3"/>
        <v>2141</v>
      </c>
      <c r="M16" s="55">
        <f t="shared" si="3"/>
        <v>276975</v>
      </c>
      <c r="N16" s="55">
        <f t="shared" si="3"/>
        <v>4152</v>
      </c>
      <c r="O16" s="55">
        <f t="shared" si="3"/>
        <v>170995</v>
      </c>
    </row>
    <row r="17" spans="1:15" s="50" customFormat="1" ht="21.75" customHeight="1">
      <c r="A17" s="43" t="s">
        <v>163</v>
      </c>
      <c r="B17" s="44">
        <f>SUM(D17,F17,H17,J17,L17,N17)</f>
        <v>30247</v>
      </c>
      <c r="C17" s="44">
        <f>SUM(E17,G17,I17,K17,M17,O17)</f>
        <v>271781</v>
      </c>
      <c r="D17" s="46"/>
      <c r="E17" s="46"/>
      <c r="F17" s="46">
        <v>254</v>
      </c>
      <c r="G17" s="46">
        <v>13942</v>
      </c>
      <c r="H17" s="46"/>
      <c r="I17" s="46"/>
      <c r="J17" s="46">
        <v>25786</v>
      </c>
      <c r="K17" s="46">
        <v>226828</v>
      </c>
      <c r="L17" s="46">
        <v>1665</v>
      </c>
      <c r="M17" s="46">
        <v>10790</v>
      </c>
      <c r="N17" s="46">
        <v>2542</v>
      </c>
      <c r="O17" s="46">
        <v>20221</v>
      </c>
    </row>
    <row r="18" spans="1:15" s="50" customFormat="1" ht="21.75" customHeight="1">
      <c r="A18" s="41" t="s">
        <v>164</v>
      </c>
      <c r="B18" s="44">
        <f t="shared" ref="B18:C27" si="4">SUM(D18,F18,H18,J18,L18,N18)</f>
        <v>13929</v>
      </c>
      <c r="C18" s="44">
        <f t="shared" si="4"/>
        <v>1289592</v>
      </c>
      <c r="D18" s="46"/>
      <c r="E18" s="46"/>
      <c r="F18" s="46">
        <v>1627</v>
      </c>
      <c r="G18" s="46">
        <v>673167</v>
      </c>
      <c r="H18" s="46"/>
      <c r="I18" s="46"/>
      <c r="J18" s="46">
        <v>11708</v>
      </c>
      <c r="K18" s="46">
        <v>598242</v>
      </c>
      <c r="L18" s="46"/>
      <c r="M18" s="46"/>
      <c r="N18" s="46">
        <v>594</v>
      </c>
      <c r="O18" s="46">
        <v>18183</v>
      </c>
    </row>
    <row r="19" spans="1:15" s="50" customFormat="1" ht="21.75" customHeight="1">
      <c r="A19" s="41" t="s">
        <v>165</v>
      </c>
      <c r="B19" s="44">
        <f t="shared" si="4"/>
        <v>10076</v>
      </c>
      <c r="C19" s="44">
        <f t="shared" si="4"/>
        <v>925662</v>
      </c>
      <c r="D19" s="46"/>
      <c r="E19" s="46"/>
      <c r="F19" s="46">
        <v>720</v>
      </c>
      <c r="G19" s="46">
        <v>83309</v>
      </c>
      <c r="H19" s="46"/>
      <c r="I19" s="46"/>
      <c r="J19" s="46">
        <v>7924</v>
      </c>
      <c r="K19" s="46">
        <v>715537</v>
      </c>
      <c r="L19" s="46">
        <v>454</v>
      </c>
      <c r="M19" s="46">
        <v>37952</v>
      </c>
      <c r="N19" s="46">
        <v>978</v>
      </c>
      <c r="O19" s="46">
        <v>88864</v>
      </c>
    </row>
    <row r="20" spans="1:15" s="50" customFormat="1" ht="21.75" customHeight="1">
      <c r="A20" s="41" t="s">
        <v>166</v>
      </c>
      <c r="B20" s="44">
        <f t="shared" si="4"/>
        <v>0</v>
      </c>
      <c r="C20" s="44">
        <f t="shared" si="4"/>
        <v>0</v>
      </c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</row>
    <row r="21" spans="1:15" s="50" customFormat="1" ht="21.75" customHeight="1">
      <c r="A21" s="41" t="s">
        <v>167</v>
      </c>
      <c r="B21" s="44">
        <f t="shared" si="4"/>
        <v>1407</v>
      </c>
      <c r="C21" s="44">
        <f t="shared" si="4"/>
        <v>1066510</v>
      </c>
      <c r="D21" s="46"/>
      <c r="E21" s="46"/>
      <c r="F21" s="46">
        <v>95</v>
      </c>
      <c r="G21" s="46">
        <v>212236</v>
      </c>
      <c r="H21" s="46"/>
      <c r="I21" s="46"/>
      <c r="J21" s="46">
        <v>1252</v>
      </c>
      <c r="K21" s="46">
        <v>582314</v>
      </c>
      <c r="L21" s="46">
        <v>22</v>
      </c>
      <c r="M21" s="46">
        <v>228233</v>
      </c>
      <c r="N21" s="46">
        <v>38</v>
      </c>
      <c r="O21" s="46">
        <v>43727</v>
      </c>
    </row>
    <row r="22" spans="1:15" s="50" customFormat="1" ht="21.75" customHeight="1">
      <c r="A22" s="41" t="s">
        <v>168</v>
      </c>
      <c r="B22" s="44">
        <f t="shared" si="4"/>
        <v>0</v>
      </c>
      <c r="C22" s="44">
        <f t="shared" si="4"/>
        <v>0</v>
      </c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</row>
    <row r="23" spans="1:15" s="50" customFormat="1" ht="21.75" customHeight="1">
      <c r="A23" s="41" t="s">
        <v>169</v>
      </c>
      <c r="B23" s="44">
        <f t="shared" si="4"/>
        <v>0</v>
      </c>
      <c r="C23" s="44">
        <f t="shared" si="4"/>
        <v>0</v>
      </c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</row>
    <row r="24" spans="1:15" s="50" customFormat="1" ht="21.75" customHeight="1">
      <c r="A24" s="41" t="s">
        <v>170</v>
      </c>
      <c r="B24" s="44">
        <f t="shared" si="4"/>
        <v>0</v>
      </c>
      <c r="C24" s="44">
        <f t="shared" si="4"/>
        <v>0</v>
      </c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</row>
    <row r="25" spans="1:15" s="50" customFormat="1" ht="21.75" customHeight="1">
      <c r="A25" s="41" t="s">
        <v>171</v>
      </c>
      <c r="B25" s="44">
        <f t="shared" si="4"/>
        <v>0</v>
      </c>
      <c r="C25" s="44">
        <f t="shared" si="4"/>
        <v>0</v>
      </c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</row>
    <row r="26" spans="1:15" s="50" customFormat="1" ht="21.75" customHeight="1">
      <c r="A26" s="41" t="s">
        <v>172</v>
      </c>
      <c r="B26" s="44">
        <f t="shared" si="4"/>
        <v>2</v>
      </c>
      <c r="C26" s="44">
        <f t="shared" si="4"/>
        <v>8</v>
      </c>
      <c r="D26" s="46"/>
      <c r="E26" s="46"/>
      <c r="F26" s="46">
        <v>2</v>
      </c>
      <c r="G26" s="46">
        <v>8</v>
      </c>
      <c r="H26" s="46"/>
      <c r="I26" s="46"/>
      <c r="J26" s="46"/>
      <c r="K26" s="46"/>
      <c r="L26" s="46"/>
      <c r="M26" s="46"/>
      <c r="N26" s="46"/>
      <c r="O26" s="46"/>
    </row>
    <row r="27" spans="1:15" s="50" customFormat="1" ht="21.75" customHeight="1">
      <c r="A27" s="41" t="s">
        <v>173</v>
      </c>
      <c r="B27" s="44">
        <f t="shared" si="4"/>
        <v>0</v>
      </c>
      <c r="C27" s="44">
        <f t="shared" si="4"/>
        <v>0</v>
      </c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</row>
  </sheetData>
  <mergeCells count="9">
    <mergeCell ref="A1:O1"/>
    <mergeCell ref="A3:A4"/>
    <mergeCell ref="B3:C3"/>
    <mergeCell ref="D3:E3"/>
    <mergeCell ref="F3:G3"/>
    <mergeCell ref="H3:I3"/>
    <mergeCell ref="J3:K3"/>
    <mergeCell ref="L3:M3"/>
    <mergeCell ref="N3:O3"/>
  </mergeCells>
  <phoneticPr fontId="2" type="noConversion"/>
  <pageMargins left="0.55000000000000004" right="0.31496062992125984" top="0.78740157480314965" bottom="0.31496062992125984" header="0.43307086614173229" footer="0.11811023622047245"/>
  <pageSetup paperSize="9" scale="88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O29"/>
  <sheetViews>
    <sheetView showZeros="0" zoomScale="85" zoomScaleNormal="90" workbookViewId="0">
      <selection activeCell="A3" sqref="A3:A4"/>
    </sheetView>
  </sheetViews>
  <sheetFormatPr defaultRowHeight="13.5"/>
  <cols>
    <col min="1" max="1" width="10.5546875" style="4" customWidth="1"/>
    <col min="2" max="2" width="9" style="4" customWidth="1"/>
    <col min="3" max="3" width="12.6640625" style="4" customWidth="1"/>
    <col min="4" max="4" width="7.44140625" style="4" customWidth="1"/>
    <col min="5" max="5" width="11.6640625" style="4" customWidth="1"/>
    <col min="6" max="6" width="7.21875" style="4" customWidth="1"/>
    <col min="7" max="7" width="9.77734375" style="4" customWidth="1"/>
    <col min="8" max="8" width="7.6640625" style="4" customWidth="1"/>
    <col min="9" max="9" width="9" style="4" customWidth="1"/>
    <col min="10" max="10" width="8.33203125" style="4" customWidth="1"/>
    <col min="11" max="11" width="10.44140625" style="4" customWidth="1"/>
    <col min="12" max="12" width="6.77734375" style="4" customWidth="1"/>
    <col min="13" max="13" width="10.44140625" style="4" customWidth="1"/>
    <col min="14" max="14" width="6.77734375" style="4" customWidth="1"/>
    <col min="15" max="15" width="9.77734375" style="4" customWidth="1"/>
    <col min="16" max="16384" width="8.88671875" style="52"/>
  </cols>
  <sheetData>
    <row r="1" spans="1:15" s="50" customFormat="1" ht="22.5" customHeight="1">
      <c r="A1" s="166" t="s">
        <v>188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</row>
    <row r="2" spans="1:15" s="50" customFormat="1">
      <c r="A2" s="58" t="s">
        <v>175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70" t="s">
        <v>140</v>
      </c>
    </row>
    <row r="3" spans="1:15" s="50" customFormat="1" ht="23.1" customHeight="1">
      <c r="A3" s="161" t="s">
        <v>141</v>
      </c>
      <c r="B3" s="164" t="s">
        <v>142</v>
      </c>
      <c r="C3" s="165"/>
      <c r="D3" s="164" t="s">
        <v>179</v>
      </c>
      <c r="E3" s="165"/>
      <c r="F3" s="164" t="s">
        <v>180</v>
      </c>
      <c r="G3" s="165"/>
      <c r="H3" s="164" t="s">
        <v>186</v>
      </c>
      <c r="I3" s="165"/>
      <c r="J3" s="164" t="s">
        <v>189</v>
      </c>
      <c r="K3" s="165"/>
      <c r="L3" s="164" t="s">
        <v>98</v>
      </c>
      <c r="M3" s="165"/>
      <c r="N3" s="164" t="s">
        <v>184</v>
      </c>
      <c r="O3" s="165"/>
    </row>
    <row r="4" spans="1:15" s="50" customFormat="1" ht="23.1" customHeight="1" thickBot="1">
      <c r="A4" s="163"/>
      <c r="B4" s="42" t="s">
        <v>149</v>
      </c>
      <c r="C4" s="42" t="s">
        <v>150</v>
      </c>
      <c r="D4" s="42" t="s">
        <v>149</v>
      </c>
      <c r="E4" s="42" t="s">
        <v>150</v>
      </c>
      <c r="F4" s="42" t="s">
        <v>149</v>
      </c>
      <c r="G4" s="42" t="s">
        <v>150</v>
      </c>
      <c r="H4" s="42" t="s">
        <v>149</v>
      </c>
      <c r="I4" s="42" t="s">
        <v>60</v>
      </c>
      <c r="J4" s="42" t="s">
        <v>187</v>
      </c>
      <c r="K4" s="42" t="s">
        <v>150</v>
      </c>
      <c r="L4" s="42" t="s">
        <v>149</v>
      </c>
      <c r="M4" s="42" t="s">
        <v>150</v>
      </c>
      <c r="N4" s="42" t="s">
        <v>149</v>
      </c>
      <c r="O4" s="42" t="s">
        <v>150</v>
      </c>
    </row>
    <row r="5" spans="1:15" s="50" customFormat="1" ht="21.75" customHeight="1" thickBot="1">
      <c r="A5" s="59" t="s">
        <v>151</v>
      </c>
      <c r="B5" s="60">
        <f t="shared" ref="B5:O5" si="0">+B6+B16</f>
        <v>148477</v>
      </c>
      <c r="C5" s="60">
        <f t="shared" si="0"/>
        <v>8418494</v>
      </c>
      <c r="D5" s="60">
        <f t="shared" si="0"/>
        <v>41</v>
      </c>
      <c r="E5" s="60">
        <f t="shared" si="0"/>
        <v>498527</v>
      </c>
      <c r="F5" s="60">
        <f>+F6+F16</f>
        <v>24347</v>
      </c>
      <c r="G5" s="60">
        <f>+G6+G16</f>
        <v>3697390</v>
      </c>
      <c r="H5" s="60">
        <f t="shared" si="0"/>
        <v>11</v>
      </c>
      <c r="I5" s="60">
        <f t="shared" si="0"/>
        <v>84727</v>
      </c>
      <c r="J5" s="60">
        <f t="shared" si="0"/>
        <v>95039</v>
      </c>
      <c r="K5" s="60">
        <f t="shared" si="0"/>
        <v>2922443</v>
      </c>
      <c r="L5" s="60">
        <f t="shared" si="0"/>
        <v>15495</v>
      </c>
      <c r="M5" s="60">
        <f t="shared" si="0"/>
        <v>699969</v>
      </c>
      <c r="N5" s="60">
        <f t="shared" si="0"/>
        <v>13544</v>
      </c>
      <c r="O5" s="60">
        <f t="shared" si="0"/>
        <v>515438</v>
      </c>
    </row>
    <row r="6" spans="1:15" s="50" customFormat="1" ht="21.75" customHeight="1" thickBot="1">
      <c r="A6" s="53" t="s">
        <v>152</v>
      </c>
      <c r="B6" s="55">
        <f t="shared" ref="B6:O6" si="1">SUM(B7:B15)</f>
        <v>70176</v>
      </c>
      <c r="C6" s="55">
        <f t="shared" si="1"/>
        <v>2117332</v>
      </c>
      <c r="D6" s="55">
        <f t="shared" si="1"/>
        <v>13</v>
      </c>
      <c r="E6" s="55">
        <f t="shared" si="1"/>
        <v>101475</v>
      </c>
      <c r="F6" s="55">
        <f>SUM(F7:F15)</f>
        <v>11455</v>
      </c>
      <c r="G6" s="55">
        <f>SUM(G7:G15)</f>
        <v>1249767</v>
      </c>
      <c r="H6" s="55">
        <f t="shared" si="1"/>
        <v>0</v>
      </c>
      <c r="I6" s="55">
        <f t="shared" si="1"/>
        <v>0</v>
      </c>
      <c r="J6" s="55">
        <f t="shared" si="1"/>
        <v>44014</v>
      </c>
      <c r="K6" s="55">
        <f t="shared" si="1"/>
        <v>562081</v>
      </c>
      <c r="L6" s="55">
        <f t="shared" si="1"/>
        <v>7898</v>
      </c>
      <c r="M6" s="55">
        <f t="shared" si="1"/>
        <v>92232</v>
      </c>
      <c r="N6" s="55">
        <f t="shared" si="1"/>
        <v>6796</v>
      </c>
      <c r="O6" s="55">
        <f t="shared" si="1"/>
        <v>111777</v>
      </c>
    </row>
    <row r="7" spans="1:15" s="50" customFormat="1" ht="21.75" customHeight="1">
      <c r="A7" s="43" t="s">
        <v>153</v>
      </c>
      <c r="B7" s="44">
        <f t="shared" ref="B7:C15" si="2">SUM(D7,F7,H7,J7,L7,N7)</f>
        <v>592</v>
      </c>
      <c r="C7" s="44">
        <f t="shared" si="2"/>
        <v>999658</v>
      </c>
      <c r="D7" s="86"/>
      <c r="E7" s="86"/>
      <c r="F7" s="86">
        <v>189</v>
      </c>
      <c r="G7" s="86">
        <v>732232</v>
      </c>
      <c r="H7" s="86"/>
      <c r="I7" s="86"/>
      <c r="J7" s="86">
        <v>295</v>
      </c>
      <c r="K7" s="86">
        <v>174603</v>
      </c>
      <c r="L7" s="86">
        <v>59</v>
      </c>
      <c r="M7" s="86">
        <v>56593</v>
      </c>
      <c r="N7" s="86">
        <v>49</v>
      </c>
      <c r="O7" s="86">
        <v>36230</v>
      </c>
    </row>
    <row r="8" spans="1:15" s="50" customFormat="1" ht="21.75" customHeight="1">
      <c r="A8" s="41" t="s">
        <v>154</v>
      </c>
      <c r="B8" s="44">
        <f t="shared" si="2"/>
        <v>1340</v>
      </c>
      <c r="C8" s="44">
        <f t="shared" si="2"/>
        <v>16620</v>
      </c>
      <c r="D8" s="46"/>
      <c r="E8" s="46"/>
      <c r="F8" s="46">
        <v>299</v>
      </c>
      <c r="G8" s="46">
        <v>5594</v>
      </c>
      <c r="H8" s="46"/>
      <c r="I8" s="46"/>
      <c r="J8" s="46">
        <v>981</v>
      </c>
      <c r="K8" s="46">
        <v>10347</v>
      </c>
      <c r="L8" s="46">
        <v>25</v>
      </c>
      <c r="M8" s="46">
        <v>289</v>
      </c>
      <c r="N8" s="46">
        <v>35</v>
      </c>
      <c r="O8" s="46">
        <v>390</v>
      </c>
    </row>
    <row r="9" spans="1:15" s="50" customFormat="1" ht="21.75" customHeight="1">
      <c r="A9" s="45" t="s">
        <v>155</v>
      </c>
      <c r="B9" s="44">
        <f t="shared" si="2"/>
        <v>1632</v>
      </c>
      <c r="C9" s="44">
        <f t="shared" si="2"/>
        <v>142998</v>
      </c>
      <c r="D9" s="46"/>
      <c r="E9" s="46"/>
      <c r="F9" s="46">
        <v>483</v>
      </c>
      <c r="G9" s="46">
        <v>105367</v>
      </c>
      <c r="H9" s="46"/>
      <c r="I9" s="46"/>
      <c r="J9" s="46">
        <v>960</v>
      </c>
      <c r="K9" s="46">
        <v>32431</v>
      </c>
      <c r="L9" s="46"/>
      <c r="M9" s="46"/>
      <c r="N9" s="46">
        <v>189</v>
      </c>
      <c r="O9" s="46">
        <v>5200</v>
      </c>
    </row>
    <row r="10" spans="1:15" s="50" customFormat="1" ht="21.75" customHeight="1">
      <c r="A10" s="41" t="s">
        <v>156</v>
      </c>
      <c r="B10" s="44">
        <f t="shared" si="2"/>
        <v>0</v>
      </c>
      <c r="C10" s="44">
        <f t="shared" si="2"/>
        <v>0</v>
      </c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</row>
    <row r="11" spans="1:15" s="50" customFormat="1" ht="21.75" customHeight="1">
      <c r="A11" s="41" t="s">
        <v>157</v>
      </c>
      <c r="B11" s="44">
        <f>SUM(D11,F11,H11,J11,L11,N11)</f>
        <v>113</v>
      </c>
      <c r="C11" s="44">
        <f t="shared" si="2"/>
        <v>65476</v>
      </c>
      <c r="D11" s="86"/>
      <c r="E11" s="86"/>
      <c r="F11" s="87">
        <v>19</v>
      </c>
      <c r="G11" s="87">
        <v>49031</v>
      </c>
      <c r="H11" s="87"/>
      <c r="I11" s="87"/>
      <c r="J11" s="86">
        <v>78</v>
      </c>
      <c r="K11" s="86">
        <v>9963</v>
      </c>
      <c r="L11" s="86">
        <v>11</v>
      </c>
      <c r="M11" s="86">
        <v>5455</v>
      </c>
      <c r="N11" s="86">
        <v>5</v>
      </c>
      <c r="O11" s="86">
        <v>1027</v>
      </c>
    </row>
    <row r="12" spans="1:15" s="50" customFormat="1" ht="21.75" customHeight="1">
      <c r="A12" s="41" t="s">
        <v>158</v>
      </c>
      <c r="B12" s="44">
        <f t="shared" si="2"/>
        <v>1170</v>
      </c>
      <c r="C12" s="44">
        <f t="shared" si="2"/>
        <v>13762</v>
      </c>
      <c r="D12" s="86"/>
      <c r="E12" s="86"/>
      <c r="F12" s="87">
        <v>202</v>
      </c>
      <c r="G12" s="87">
        <v>3120</v>
      </c>
      <c r="H12" s="87"/>
      <c r="I12" s="87"/>
      <c r="J12" s="86">
        <v>782</v>
      </c>
      <c r="K12" s="86">
        <v>8709</v>
      </c>
      <c r="L12" s="86">
        <v>101</v>
      </c>
      <c r="M12" s="86">
        <v>1019</v>
      </c>
      <c r="N12" s="86">
        <v>85</v>
      </c>
      <c r="O12" s="86">
        <v>914</v>
      </c>
    </row>
    <row r="13" spans="1:15" s="50" customFormat="1" ht="21.75" customHeight="1">
      <c r="A13" s="41" t="s">
        <v>159</v>
      </c>
      <c r="B13" s="44">
        <f t="shared" si="2"/>
        <v>964</v>
      </c>
      <c r="C13" s="44">
        <f t="shared" si="2"/>
        <v>45877</v>
      </c>
      <c r="D13" s="86">
        <v>5</v>
      </c>
      <c r="E13" s="86">
        <v>39435</v>
      </c>
      <c r="F13" s="87">
        <v>220</v>
      </c>
      <c r="G13" s="87">
        <v>3046</v>
      </c>
      <c r="H13" s="87"/>
      <c r="I13" s="87"/>
      <c r="J13" s="86">
        <v>527</v>
      </c>
      <c r="K13" s="86">
        <v>2645</v>
      </c>
      <c r="L13" s="86">
        <v>110</v>
      </c>
      <c r="M13" s="86">
        <v>457</v>
      </c>
      <c r="N13" s="86">
        <v>102</v>
      </c>
      <c r="O13" s="86">
        <v>294</v>
      </c>
    </row>
    <row r="14" spans="1:15" s="50" customFormat="1" ht="21.75" customHeight="1">
      <c r="A14" s="41" t="s">
        <v>160</v>
      </c>
      <c r="B14" s="44">
        <f t="shared" si="2"/>
        <v>38</v>
      </c>
      <c r="C14" s="44">
        <f t="shared" si="2"/>
        <v>341</v>
      </c>
      <c r="D14" s="86"/>
      <c r="E14" s="86"/>
      <c r="F14" s="87">
        <v>22</v>
      </c>
      <c r="G14" s="87">
        <v>196</v>
      </c>
      <c r="H14" s="87"/>
      <c r="I14" s="87"/>
      <c r="J14" s="86">
        <v>9</v>
      </c>
      <c r="K14" s="86">
        <v>108</v>
      </c>
      <c r="L14" s="86"/>
      <c r="M14" s="86"/>
      <c r="N14" s="86">
        <v>7</v>
      </c>
      <c r="O14" s="86">
        <v>37</v>
      </c>
    </row>
    <row r="15" spans="1:15" s="50" customFormat="1" ht="21.75" customHeight="1" thickBot="1">
      <c r="A15" s="41" t="s">
        <v>161</v>
      </c>
      <c r="B15" s="44">
        <f t="shared" si="2"/>
        <v>64327</v>
      </c>
      <c r="C15" s="44">
        <f t="shared" si="2"/>
        <v>832600</v>
      </c>
      <c r="D15" s="86">
        <v>8</v>
      </c>
      <c r="E15" s="86">
        <v>62040</v>
      </c>
      <c r="F15" s="87">
        <v>10021</v>
      </c>
      <c r="G15" s="87">
        <v>351181</v>
      </c>
      <c r="H15" s="87"/>
      <c r="I15" s="87"/>
      <c r="J15" s="86">
        <v>40382</v>
      </c>
      <c r="K15" s="86">
        <v>323275</v>
      </c>
      <c r="L15" s="86">
        <v>7592</v>
      </c>
      <c r="M15" s="86">
        <v>28419</v>
      </c>
      <c r="N15" s="86">
        <v>6324</v>
      </c>
      <c r="O15" s="86">
        <v>67685</v>
      </c>
    </row>
    <row r="16" spans="1:15" s="50" customFormat="1" ht="21.75" customHeight="1" thickBot="1">
      <c r="A16" s="54" t="s">
        <v>162</v>
      </c>
      <c r="B16" s="55">
        <f t="shared" ref="B16:O16" si="3">SUM(B17:B27)</f>
        <v>78301</v>
      </c>
      <c r="C16" s="55">
        <f t="shared" si="3"/>
        <v>6301162</v>
      </c>
      <c r="D16" s="55">
        <f t="shared" si="3"/>
        <v>28</v>
      </c>
      <c r="E16" s="55">
        <f t="shared" si="3"/>
        <v>397052</v>
      </c>
      <c r="F16" s="55">
        <f>SUM(F17:F27)</f>
        <v>12892</v>
      </c>
      <c r="G16" s="55">
        <f>SUM(G17:G27)</f>
        <v>2447623</v>
      </c>
      <c r="H16" s="55">
        <f t="shared" si="3"/>
        <v>11</v>
      </c>
      <c r="I16" s="55">
        <f t="shared" si="3"/>
        <v>84727</v>
      </c>
      <c r="J16" s="55">
        <f t="shared" si="3"/>
        <v>51025</v>
      </c>
      <c r="K16" s="55">
        <f t="shared" si="3"/>
        <v>2360362</v>
      </c>
      <c r="L16" s="55">
        <f t="shared" si="3"/>
        <v>7597</v>
      </c>
      <c r="M16" s="55">
        <f t="shared" si="3"/>
        <v>607737</v>
      </c>
      <c r="N16" s="55">
        <f t="shared" si="3"/>
        <v>6748</v>
      </c>
      <c r="O16" s="55">
        <f t="shared" si="3"/>
        <v>403661</v>
      </c>
    </row>
    <row r="17" spans="1:15" s="50" customFormat="1" ht="21.75" customHeight="1">
      <c r="A17" s="43" t="s">
        <v>163</v>
      </c>
      <c r="B17" s="44">
        <f>SUM(D17,F17,H17,J17,L17,N17)</f>
        <v>30838</v>
      </c>
      <c r="C17" s="44">
        <f>SUM(E17,G17,I17,K17,M17,O17)</f>
        <v>733574</v>
      </c>
      <c r="D17" s="86">
        <v>2</v>
      </c>
      <c r="E17" s="86">
        <v>5805</v>
      </c>
      <c r="F17" s="86">
        <v>3263</v>
      </c>
      <c r="G17" s="86">
        <v>341146</v>
      </c>
      <c r="H17" s="86"/>
      <c r="I17" s="86"/>
      <c r="J17" s="86">
        <v>21977</v>
      </c>
      <c r="K17" s="86">
        <v>263621</v>
      </c>
      <c r="L17" s="86">
        <v>3554</v>
      </c>
      <c r="M17" s="86">
        <v>38525</v>
      </c>
      <c r="N17" s="86">
        <v>2042</v>
      </c>
      <c r="O17" s="86">
        <v>84477</v>
      </c>
    </row>
    <row r="18" spans="1:15" s="50" customFormat="1" ht="21.75" customHeight="1">
      <c r="A18" s="41" t="s">
        <v>164</v>
      </c>
      <c r="B18" s="44">
        <f t="shared" ref="B18:C27" si="4">SUM(D18,F18,H18,J18,L18,N18)</f>
        <v>14782</v>
      </c>
      <c r="C18" s="44">
        <f t="shared" si="4"/>
        <v>1339978</v>
      </c>
      <c r="D18" s="86">
        <v>9</v>
      </c>
      <c r="E18" s="86">
        <v>337372</v>
      </c>
      <c r="F18" s="87">
        <v>3530</v>
      </c>
      <c r="G18" s="87">
        <v>572023</v>
      </c>
      <c r="H18" s="87"/>
      <c r="I18" s="87"/>
      <c r="J18" s="86">
        <v>9059</v>
      </c>
      <c r="K18" s="86">
        <v>358516</v>
      </c>
      <c r="L18" s="86">
        <v>813</v>
      </c>
      <c r="M18" s="86">
        <v>35731</v>
      </c>
      <c r="N18" s="86">
        <v>1371</v>
      </c>
      <c r="O18" s="86">
        <v>36336</v>
      </c>
    </row>
    <row r="19" spans="1:15" s="50" customFormat="1" ht="21.75" customHeight="1">
      <c r="A19" s="41" t="s">
        <v>165</v>
      </c>
      <c r="B19" s="44">
        <f t="shared" si="4"/>
        <v>26304</v>
      </c>
      <c r="C19" s="44">
        <f t="shared" si="4"/>
        <v>2308401</v>
      </c>
      <c r="D19" s="86"/>
      <c r="E19" s="86"/>
      <c r="F19" s="87">
        <v>4286</v>
      </c>
      <c r="G19" s="87">
        <v>734034</v>
      </c>
      <c r="H19" s="87"/>
      <c r="I19" s="87"/>
      <c r="J19" s="86">
        <v>16844</v>
      </c>
      <c r="K19" s="86">
        <v>1231224</v>
      </c>
      <c r="L19" s="86">
        <v>2367</v>
      </c>
      <c r="M19" s="86">
        <v>139446</v>
      </c>
      <c r="N19" s="86">
        <v>2807</v>
      </c>
      <c r="O19" s="86">
        <v>203697</v>
      </c>
    </row>
    <row r="20" spans="1:15" s="50" customFormat="1" ht="21.75" customHeight="1">
      <c r="A20" s="41" t="s">
        <v>166</v>
      </c>
      <c r="B20" s="44">
        <f>SUM(D20,F20,H20,J20,L20,N20)</f>
        <v>0</v>
      </c>
      <c r="C20" s="44">
        <f>SUM(E20,G20,I20,K20,M20,O20)</f>
        <v>0</v>
      </c>
      <c r="D20" s="86"/>
      <c r="E20" s="86"/>
      <c r="F20" s="87"/>
      <c r="G20" s="87"/>
      <c r="H20" s="87"/>
      <c r="I20" s="87"/>
      <c r="J20" s="86"/>
      <c r="K20" s="86"/>
      <c r="L20" s="86"/>
      <c r="M20" s="86"/>
      <c r="N20" s="86"/>
      <c r="O20" s="86"/>
    </row>
    <row r="21" spans="1:15" s="50" customFormat="1" ht="21.75" customHeight="1">
      <c r="A21" s="41" t="s">
        <v>167</v>
      </c>
      <c r="B21" s="44">
        <f t="shared" si="4"/>
        <v>2457</v>
      </c>
      <c r="C21" s="44">
        <f t="shared" si="4"/>
        <v>1690070</v>
      </c>
      <c r="D21" s="88">
        <v>16</v>
      </c>
      <c r="E21" s="88">
        <v>46859</v>
      </c>
      <c r="F21" s="88">
        <v>726</v>
      </c>
      <c r="G21" s="88">
        <v>639723</v>
      </c>
      <c r="H21" s="88">
        <v>11</v>
      </c>
      <c r="I21" s="88">
        <v>84727</v>
      </c>
      <c r="J21" s="89">
        <v>1393</v>
      </c>
      <c r="K21" s="87">
        <v>473458</v>
      </c>
      <c r="L21" s="88">
        <v>267</v>
      </c>
      <c r="M21" s="88">
        <v>380740</v>
      </c>
      <c r="N21" s="88">
        <v>44</v>
      </c>
      <c r="O21" s="88">
        <v>64563</v>
      </c>
    </row>
    <row r="22" spans="1:15" s="50" customFormat="1" ht="21.75" customHeight="1">
      <c r="A22" s="41" t="s">
        <v>168</v>
      </c>
      <c r="B22" s="44">
        <f t="shared" si="4"/>
        <v>0</v>
      </c>
      <c r="C22" s="44">
        <f t="shared" si="4"/>
        <v>0</v>
      </c>
      <c r="D22" s="86"/>
      <c r="E22" s="86"/>
      <c r="F22" s="87"/>
      <c r="G22" s="87"/>
      <c r="H22" s="87"/>
      <c r="I22" s="87"/>
      <c r="J22" s="86"/>
      <c r="K22" s="86"/>
      <c r="L22" s="86"/>
      <c r="M22" s="86"/>
      <c r="N22" s="86"/>
      <c r="O22" s="86"/>
    </row>
    <row r="23" spans="1:15" s="50" customFormat="1" ht="21.75" customHeight="1">
      <c r="A23" s="41" t="s">
        <v>169</v>
      </c>
      <c r="B23" s="44">
        <f t="shared" si="4"/>
        <v>0</v>
      </c>
      <c r="C23" s="44">
        <f t="shared" si="4"/>
        <v>0</v>
      </c>
      <c r="D23" s="86"/>
      <c r="E23" s="86"/>
      <c r="F23" s="87"/>
      <c r="G23" s="87"/>
      <c r="H23" s="87"/>
      <c r="I23" s="87"/>
      <c r="J23" s="86"/>
      <c r="K23" s="86"/>
      <c r="L23" s="86"/>
      <c r="M23" s="86"/>
      <c r="N23" s="86"/>
      <c r="O23" s="86"/>
    </row>
    <row r="24" spans="1:15" s="50" customFormat="1" ht="21.75" customHeight="1">
      <c r="A24" s="41" t="s">
        <v>170</v>
      </c>
      <c r="B24" s="44">
        <f t="shared" si="4"/>
        <v>0</v>
      </c>
      <c r="C24" s="44">
        <f t="shared" si="4"/>
        <v>0</v>
      </c>
      <c r="D24" s="86"/>
      <c r="E24" s="86"/>
      <c r="F24" s="87"/>
      <c r="G24" s="87"/>
      <c r="H24" s="87"/>
      <c r="I24" s="87"/>
      <c r="J24" s="86"/>
      <c r="K24" s="86"/>
      <c r="L24" s="86"/>
      <c r="M24" s="86"/>
      <c r="N24" s="86"/>
      <c r="O24" s="86"/>
    </row>
    <row r="25" spans="1:15" s="50" customFormat="1" ht="21.75" customHeight="1">
      <c r="A25" s="41" t="s">
        <v>171</v>
      </c>
      <c r="B25" s="44">
        <f t="shared" si="4"/>
        <v>1265</v>
      </c>
      <c r="C25" s="44">
        <f t="shared" si="4"/>
        <v>88226</v>
      </c>
      <c r="D25" s="86"/>
      <c r="E25" s="86"/>
      <c r="F25" s="87">
        <v>307</v>
      </c>
      <c r="G25" s="87">
        <v>68412</v>
      </c>
      <c r="H25" s="87"/>
      <c r="I25" s="87"/>
      <c r="J25" s="86">
        <v>677</v>
      </c>
      <c r="K25" s="86">
        <v>3756</v>
      </c>
      <c r="L25" s="86">
        <v>131</v>
      </c>
      <c r="M25" s="86">
        <v>6440</v>
      </c>
      <c r="N25" s="86">
        <v>150</v>
      </c>
      <c r="O25" s="86">
        <v>9618</v>
      </c>
    </row>
    <row r="26" spans="1:15" s="50" customFormat="1" ht="21.75" customHeight="1">
      <c r="A26" s="41" t="s">
        <v>172</v>
      </c>
      <c r="B26" s="44">
        <f t="shared" si="4"/>
        <v>2629</v>
      </c>
      <c r="C26" s="44">
        <f t="shared" si="4"/>
        <v>126500</v>
      </c>
      <c r="D26" s="86">
        <v>1</v>
      </c>
      <c r="E26" s="86">
        <v>7016</v>
      </c>
      <c r="F26" s="87">
        <v>765</v>
      </c>
      <c r="G26" s="87">
        <v>82436</v>
      </c>
      <c r="H26" s="87"/>
      <c r="I26" s="87"/>
      <c r="J26" s="86">
        <v>1069</v>
      </c>
      <c r="K26" s="86">
        <v>28622</v>
      </c>
      <c r="L26" s="86">
        <v>463</v>
      </c>
      <c r="M26" s="86">
        <v>5405</v>
      </c>
      <c r="N26" s="86">
        <v>331</v>
      </c>
      <c r="O26" s="86">
        <v>3021</v>
      </c>
    </row>
    <row r="27" spans="1:15" s="50" customFormat="1" ht="21.75" customHeight="1">
      <c r="A27" s="41" t="s">
        <v>173</v>
      </c>
      <c r="B27" s="44">
        <f t="shared" si="4"/>
        <v>26</v>
      </c>
      <c r="C27" s="44">
        <f t="shared" si="4"/>
        <v>14413</v>
      </c>
      <c r="D27" s="86"/>
      <c r="E27" s="86"/>
      <c r="F27" s="87">
        <v>15</v>
      </c>
      <c r="G27" s="87">
        <v>9849</v>
      </c>
      <c r="H27" s="87"/>
      <c r="I27" s="87"/>
      <c r="J27" s="86">
        <v>6</v>
      </c>
      <c r="K27" s="86">
        <v>1165</v>
      </c>
      <c r="L27" s="86">
        <v>2</v>
      </c>
      <c r="M27" s="86">
        <v>1450</v>
      </c>
      <c r="N27" s="86">
        <v>3</v>
      </c>
      <c r="O27" s="86">
        <v>1949</v>
      </c>
    </row>
    <row r="28" spans="1:15">
      <c r="F28" s="81"/>
      <c r="G28" s="81"/>
      <c r="H28" s="81"/>
      <c r="I28" s="81"/>
    </row>
    <row r="29" spans="1:15"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</row>
  </sheetData>
  <mergeCells count="9">
    <mergeCell ref="A1:O1"/>
    <mergeCell ref="A3:A4"/>
    <mergeCell ref="B3:C3"/>
    <mergeCell ref="D3:E3"/>
    <mergeCell ref="F3:G3"/>
    <mergeCell ref="H3:I3"/>
    <mergeCell ref="J3:K3"/>
    <mergeCell ref="L3:M3"/>
    <mergeCell ref="N3:O3"/>
  </mergeCells>
  <phoneticPr fontId="2" type="noConversion"/>
  <pageMargins left="0.62992125984251968" right="0" top="0.59055118110236227" bottom="0.39370078740157483" header="0.43307086614173229" footer="0.51181102362204722"/>
  <pageSetup paperSize="9" scale="85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H27"/>
  <sheetViews>
    <sheetView zoomScale="85" zoomScaleNormal="85" workbookViewId="0">
      <selection activeCell="A3" sqref="A3:B4"/>
    </sheetView>
  </sheetViews>
  <sheetFormatPr defaultRowHeight="13.5"/>
  <cols>
    <col min="1" max="1" width="3.44140625" style="77" customWidth="1"/>
    <col min="2" max="2" width="10.77734375" style="77" customWidth="1"/>
    <col min="3" max="3" width="9.88671875" style="77" customWidth="1"/>
    <col min="4" max="4" width="11.77734375" style="77" customWidth="1"/>
    <col min="5" max="5" width="7.33203125" style="77" customWidth="1"/>
    <col min="6" max="6" width="9.21875" style="77" customWidth="1"/>
    <col min="7" max="7" width="8.88671875" style="77"/>
    <col min="8" max="8" width="11.88671875" style="77" customWidth="1"/>
    <col min="9" max="11" width="8.88671875" style="78"/>
    <col min="12" max="12" width="13" style="78" customWidth="1"/>
    <col min="13" max="16384" width="8.88671875" style="78"/>
  </cols>
  <sheetData>
    <row r="1" spans="1:8" ht="18.75">
      <c r="A1" s="76" t="s">
        <v>3</v>
      </c>
    </row>
    <row r="2" spans="1:8">
      <c r="H2" s="79" t="s">
        <v>4</v>
      </c>
    </row>
    <row r="3" spans="1:8" s="103" customFormat="1" ht="23.25" customHeight="1">
      <c r="A3" s="170" t="s">
        <v>5</v>
      </c>
      <c r="B3" s="170"/>
      <c r="C3" s="170" t="s">
        <v>6</v>
      </c>
      <c r="D3" s="170"/>
      <c r="E3" s="170" t="s">
        <v>7</v>
      </c>
      <c r="F3" s="170"/>
      <c r="G3" s="170" t="s">
        <v>8</v>
      </c>
      <c r="H3" s="170"/>
    </row>
    <row r="4" spans="1:8" s="103" customFormat="1" ht="23.25" customHeight="1" thickBot="1">
      <c r="A4" s="171"/>
      <c r="B4" s="171"/>
      <c r="C4" s="104" t="s">
        <v>9</v>
      </c>
      <c r="D4" s="104" t="s">
        <v>10</v>
      </c>
      <c r="E4" s="104" t="s">
        <v>9</v>
      </c>
      <c r="F4" s="104" t="s">
        <v>10</v>
      </c>
      <c r="G4" s="104" t="s">
        <v>9</v>
      </c>
      <c r="H4" s="104" t="s">
        <v>10</v>
      </c>
    </row>
    <row r="5" spans="1:8" s="103" customFormat="1" ht="23.25" customHeight="1" thickBot="1">
      <c r="A5" s="172" t="s">
        <v>11</v>
      </c>
      <c r="B5" s="173"/>
      <c r="C5" s="90">
        <f t="shared" ref="C5:H5" si="0">SUM(C6,C16)</f>
        <v>221057</v>
      </c>
      <c r="D5" s="90">
        <f t="shared" si="0"/>
        <v>11595894</v>
      </c>
      <c r="E5" s="90">
        <f t="shared" si="0"/>
        <v>93532</v>
      </c>
      <c r="F5" s="90">
        <f t="shared" si="0"/>
        <v>4439727</v>
      </c>
      <c r="G5" s="90">
        <f t="shared" si="0"/>
        <v>127525</v>
      </c>
      <c r="H5" s="90">
        <f t="shared" si="0"/>
        <v>7156167</v>
      </c>
    </row>
    <row r="6" spans="1:8" s="103" customFormat="1" ht="23.25" customHeight="1" thickBot="1">
      <c r="A6" s="174" t="s">
        <v>191</v>
      </c>
      <c r="B6" s="105" t="s">
        <v>12</v>
      </c>
      <c r="C6" s="106">
        <f t="shared" ref="C6:H6" si="1">SUM(C7:C15)</f>
        <v>108802</v>
      </c>
      <c r="D6" s="106">
        <f t="shared" si="1"/>
        <v>3229260</v>
      </c>
      <c r="E6" s="106">
        <f t="shared" si="1"/>
        <v>47822</v>
      </c>
      <c r="F6" s="106">
        <f t="shared" si="1"/>
        <v>1408887</v>
      </c>
      <c r="G6" s="106">
        <f t="shared" si="1"/>
        <v>60980</v>
      </c>
      <c r="H6" s="106">
        <f t="shared" si="1"/>
        <v>1820373</v>
      </c>
    </row>
    <row r="7" spans="1:8" s="103" customFormat="1" ht="23.25" customHeight="1">
      <c r="A7" s="168"/>
      <c r="B7" s="107" t="s">
        <v>13</v>
      </c>
      <c r="C7" s="108">
        <f t="shared" ref="C7:D15" si="2">SUM(E7,G7)</f>
        <v>662</v>
      </c>
      <c r="D7" s="108">
        <f t="shared" si="2"/>
        <v>1653669</v>
      </c>
      <c r="E7" s="109">
        <v>159</v>
      </c>
      <c r="F7" s="110">
        <v>803960</v>
      </c>
      <c r="G7" s="109">
        <v>503</v>
      </c>
      <c r="H7" s="110">
        <v>849709</v>
      </c>
    </row>
    <row r="8" spans="1:8" s="103" customFormat="1" ht="23.25" customHeight="1">
      <c r="A8" s="168"/>
      <c r="B8" s="102" t="s">
        <v>192</v>
      </c>
      <c r="C8" s="108">
        <f t="shared" si="2"/>
        <v>2640</v>
      </c>
      <c r="D8" s="108">
        <f t="shared" si="2"/>
        <v>40867</v>
      </c>
      <c r="E8" s="111">
        <v>1514</v>
      </c>
      <c r="F8" s="112">
        <v>26906</v>
      </c>
      <c r="G8" s="111">
        <v>1126</v>
      </c>
      <c r="H8" s="112">
        <v>13961</v>
      </c>
    </row>
    <row r="9" spans="1:8" s="103" customFormat="1" ht="23.25" customHeight="1">
      <c r="A9" s="168"/>
      <c r="B9" s="102" t="s">
        <v>193</v>
      </c>
      <c r="C9" s="108">
        <f>SUM(E9,G9)</f>
        <v>4549</v>
      </c>
      <c r="D9" s="108">
        <f>SUM(F9,H9)</f>
        <v>271133</v>
      </c>
      <c r="E9" s="111">
        <v>3097</v>
      </c>
      <c r="F9" s="112">
        <v>143865</v>
      </c>
      <c r="G9" s="111">
        <v>1452</v>
      </c>
      <c r="H9" s="112">
        <v>127268</v>
      </c>
    </row>
    <row r="10" spans="1:8" s="103" customFormat="1" ht="23.25" customHeight="1">
      <c r="A10" s="168"/>
      <c r="B10" s="102" t="s">
        <v>194</v>
      </c>
      <c r="C10" s="108">
        <f t="shared" si="2"/>
        <v>0</v>
      </c>
      <c r="D10" s="108">
        <f t="shared" si="2"/>
        <v>0</v>
      </c>
      <c r="E10" s="111">
        <v>0</v>
      </c>
      <c r="F10" s="112">
        <v>0</v>
      </c>
      <c r="G10" s="111">
        <v>0</v>
      </c>
      <c r="H10" s="112">
        <v>0</v>
      </c>
    </row>
    <row r="11" spans="1:8" s="103" customFormat="1" ht="23.25" customHeight="1">
      <c r="A11" s="168"/>
      <c r="B11" s="102" t="s">
        <v>195</v>
      </c>
      <c r="C11" s="108">
        <f t="shared" si="2"/>
        <v>91</v>
      </c>
      <c r="D11" s="108">
        <f t="shared" si="2"/>
        <v>52454</v>
      </c>
      <c r="E11" s="111">
        <v>1</v>
      </c>
      <c r="F11" s="112">
        <v>73</v>
      </c>
      <c r="G11" s="111">
        <v>90</v>
      </c>
      <c r="H11" s="112">
        <v>52381</v>
      </c>
    </row>
    <row r="12" spans="1:8" s="103" customFormat="1" ht="23.25" customHeight="1">
      <c r="A12" s="168"/>
      <c r="B12" s="102" t="s">
        <v>196</v>
      </c>
      <c r="C12" s="108">
        <f t="shared" si="2"/>
        <v>948</v>
      </c>
      <c r="D12" s="108">
        <f t="shared" si="2"/>
        <v>11147</v>
      </c>
      <c r="E12" s="111">
        <v>0</v>
      </c>
      <c r="F12" s="112">
        <v>0</v>
      </c>
      <c r="G12" s="111">
        <v>948</v>
      </c>
      <c r="H12" s="112">
        <v>11147</v>
      </c>
    </row>
    <row r="13" spans="1:8" s="103" customFormat="1" ht="23.25" customHeight="1">
      <c r="A13" s="168"/>
      <c r="B13" s="102" t="s">
        <v>197</v>
      </c>
      <c r="C13" s="108">
        <f t="shared" si="2"/>
        <v>868</v>
      </c>
      <c r="D13" s="108">
        <f t="shared" si="2"/>
        <v>41289</v>
      </c>
      <c r="E13" s="111">
        <v>0</v>
      </c>
      <c r="F13" s="112">
        <v>0</v>
      </c>
      <c r="G13" s="111">
        <v>868</v>
      </c>
      <c r="H13" s="112">
        <v>41289</v>
      </c>
    </row>
    <row r="14" spans="1:8" s="103" customFormat="1" ht="23.25" customHeight="1">
      <c r="A14" s="168"/>
      <c r="B14" s="102" t="s">
        <v>198</v>
      </c>
      <c r="C14" s="108">
        <f>SUM(E14,G14)</f>
        <v>29</v>
      </c>
      <c r="D14" s="108">
        <f>SUM(F14,H14)</f>
        <v>256</v>
      </c>
      <c r="E14" s="111">
        <v>0</v>
      </c>
      <c r="F14" s="112">
        <v>0</v>
      </c>
      <c r="G14" s="111">
        <v>29</v>
      </c>
      <c r="H14" s="112">
        <v>256</v>
      </c>
    </row>
    <row r="15" spans="1:8" s="103" customFormat="1" ht="23.25" customHeight="1" thickBot="1">
      <c r="A15" s="169"/>
      <c r="B15" s="104" t="s">
        <v>199</v>
      </c>
      <c r="C15" s="108">
        <f t="shared" si="2"/>
        <v>99015</v>
      </c>
      <c r="D15" s="108">
        <f t="shared" si="2"/>
        <v>1158445</v>
      </c>
      <c r="E15" s="113">
        <v>43051</v>
      </c>
      <c r="F15" s="114">
        <v>434083</v>
      </c>
      <c r="G15" s="113">
        <v>55964</v>
      </c>
      <c r="H15" s="114">
        <v>724362</v>
      </c>
    </row>
    <row r="16" spans="1:8" s="103" customFormat="1" ht="23.25" customHeight="1" thickBot="1">
      <c r="A16" s="167" t="s">
        <v>14</v>
      </c>
      <c r="B16" s="105" t="s">
        <v>12</v>
      </c>
      <c r="C16" s="91">
        <f t="shared" ref="C16:H16" si="3">SUM(C17:C27)</f>
        <v>112255</v>
      </c>
      <c r="D16" s="91">
        <f t="shared" si="3"/>
        <v>8366634</v>
      </c>
      <c r="E16" s="91">
        <f t="shared" si="3"/>
        <v>45710</v>
      </c>
      <c r="F16" s="91">
        <f t="shared" si="3"/>
        <v>3030840</v>
      </c>
      <c r="G16" s="91">
        <f t="shared" si="3"/>
        <v>66545</v>
      </c>
      <c r="H16" s="91">
        <f t="shared" si="3"/>
        <v>5335794</v>
      </c>
    </row>
    <row r="17" spans="1:8" s="103" customFormat="1" ht="23.25" customHeight="1">
      <c r="A17" s="168"/>
      <c r="B17" s="107" t="s">
        <v>15</v>
      </c>
      <c r="C17" s="115">
        <f t="shared" ref="C17:D27" si="4">SUM(E17,G17)</f>
        <v>47047</v>
      </c>
      <c r="D17" s="115">
        <f t="shared" si="4"/>
        <v>783359</v>
      </c>
      <c r="E17" s="110">
        <v>22685</v>
      </c>
      <c r="F17" s="110">
        <v>203836</v>
      </c>
      <c r="G17" s="110">
        <v>24362</v>
      </c>
      <c r="H17" s="110">
        <v>579523</v>
      </c>
    </row>
    <row r="18" spans="1:8" s="103" customFormat="1" ht="23.25" customHeight="1">
      <c r="A18" s="168"/>
      <c r="B18" s="102" t="s">
        <v>16</v>
      </c>
      <c r="C18" s="116">
        <f t="shared" si="4"/>
        <v>25405</v>
      </c>
      <c r="D18" s="116">
        <f t="shared" si="4"/>
        <v>2326918</v>
      </c>
      <c r="E18" s="112">
        <v>12397</v>
      </c>
      <c r="F18" s="112">
        <v>1147737</v>
      </c>
      <c r="G18" s="112">
        <v>13008</v>
      </c>
      <c r="H18" s="112">
        <v>1179181</v>
      </c>
    </row>
    <row r="19" spans="1:8" s="103" customFormat="1" ht="23.25" customHeight="1">
      <c r="A19" s="168"/>
      <c r="B19" s="102" t="s">
        <v>17</v>
      </c>
      <c r="C19" s="116">
        <f t="shared" si="4"/>
        <v>33772</v>
      </c>
      <c r="D19" s="116">
        <f t="shared" si="4"/>
        <v>3003108</v>
      </c>
      <c r="E19" s="112">
        <v>9572</v>
      </c>
      <c r="F19" s="112">
        <v>879379</v>
      </c>
      <c r="G19" s="112">
        <v>24200</v>
      </c>
      <c r="H19" s="112">
        <v>2123729</v>
      </c>
    </row>
    <row r="20" spans="1:8" s="103" customFormat="1" ht="23.25" customHeight="1">
      <c r="A20" s="168"/>
      <c r="B20" s="102" t="s">
        <v>200</v>
      </c>
      <c r="C20" s="116">
        <f t="shared" si="4"/>
        <v>0</v>
      </c>
      <c r="D20" s="116">
        <f t="shared" si="4"/>
        <v>0</v>
      </c>
      <c r="E20" s="112">
        <v>0</v>
      </c>
      <c r="F20" s="112">
        <v>0</v>
      </c>
      <c r="G20" s="112">
        <v>0</v>
      </c>
      <c r="H20" s="112">
        <v>0</v>
      </c>
    </row>
    <row r="21" spans="1:8" s="103" customFormat="1" ht="23.25" customHeight="1">
      <c r="A21" s="168"/>
      <c r="B21" s="102" t="s">
        <v>201</v>
      </c>
      <c r="C21" s="116">
        <f t="shared" si="4"/>
        <v>2898</v>
      </c>
      <c r="D21" s="116">
        <f t="shared" si="4"/>
        <v>2067436</v>
      </c>
      <c r="E21" s="112">
        <v>1055</v>
      </c>
      <c r="F21" s="112">
        <v>799883</v>
      </c>
      <c r="G21" s="112">
        <v>1843</v>
      </c>
      <c r="H21" s="112">
        <v>1267553</v>
      </c>
    </row>
    <row r="22" spans="1:8" s="103" customFormat="1" ht="23.25" customHeight="1">
      <c r="A22" s="168"/>
      <c r="B22" s="102" t="s">
        <v>202</v>
      </c>
      <c r="C22" s="116">
        <f t="shared" si="4"/>
        <v>0</v>
      </c>
      <c r="D22" s="116">
        <f t="shared" si="4"/>
        <v>0</v>
      </c>
      <c r="E22" s="112">
        <v>0</v>
      </c>
      <c r="F22" s="112">
        <v>0</v>
      </c>
      <c r="G22" s="112">
        <v>0</v>
      </c>
      <c r="H22" s="112">
        <v>0</v>
      </c>
    </row>
    <row r="23" spans="1:8" s="103" customFormat="1" ht="23.25" customHeight="1">
      <c r="A23" s="168"/>
      <c r="B23" s="102" t="s">
        <v>203</v>
      </c>
      <c r="C23" s="116">
        <f t="shared" si="4"/>
        <v>0</v>
      </c>
      <c r="D23" s="116">
        <f t="shared" si="4"/>
        <v>0</v>
      </c>
      <c r="E23" s="112">
        <v>0</v>
      </c>
      <c r="F23" s="112">
        <v>0</v>
      </c>
      <c r="G23" s="112">
        <v>0</v>
      </c>
      <c r="H23" s="112">
        <v>0</v>
      </c>
    </row>
    <row r="24" spans="1:8" s="103" customFormat="1" ht="23.25" customHeight="1">
      <c r="A24" s="168"/>
      <c r="B24" s="102" t="s">
        <v>204</v>
      </c>
      <c r="C24" s="116">
        <f t="shared" si="4"/>
        <v>0</v>
      </c>
      <c r="D24" s="116">
        <f t="shared" si="4"/>
        <v>0</v>
      </c>
      <c r="E24" s="112">
        <v>0</v>
      </c>
      <c r="F24" s="112">
        <v>0</v>
      </c>
      <c r="G24" s="112">
        <v>0</v>
      </c>
      <c r="H24" s="112">
        <v>0</v>
      </c>
    </row>
    <row r="25" spans="1:8" s="103" customFormat="1" ht="23.25" customHeight="1">
      <c r="A25" s="168"/>
      <c r="B25" s="102" t="s">
        <v>205</v>
      </c>
      <c r="C25" s="116">
        <f t="shared" si="4"/>
        <v>1139</v>
      </c>
      <c r="D25" s="116">
        <f t="shared" si="4"/>
        <v>79403</v>
      </c>
      <c r="E25" s="112">
        <v>0</v>
      </c>
      <c r="F25" s="112">
        <v>0</v>
      </c>
      <c r="G25" s="112">
        <v>1139</v>
      </c>
      <c r="H25" s="112">
        <v>79403</v>
      </c>
    </row>
    <row r="26" spans="1:8" s="103" customFormat="1" ht="23.25" customHeight="1">
      <c r="A26" s="168"/>
      <c r="B26" s="102" t="s">
        <v>206</v>
      </c>
      <c r="C26" s="116">
        <f t="shared" si="4"/>
        <v>1973</v>
      </c>
      <c r="D26" s="116">
        <f t="shared" si="4"/>
        <v>94880</v>
      </c>
      <c r="E26" s="112">
        <v>1</v>
      </c>
      <c r="F26" s="112">
        <v>5</v>
      </c>
      <c r="G26" s="112">
        <v>1972</v>
      </c>
      <c r="H26" s="112">
        <v>94875</v>
      </c>
    </row>
    <row r="27" spans="1:8" s="103" customFormat="1" ht="23.25" customHeight="1">
      <c r="A27" s="169"/>
      <c r="B27" s="102" t="s">
        <v>207</v>
      </c>
      <c r="C27" s="116">
        <f t="shared" si="4"/>
        <v>21</v>
      </c>
      <c r="D27" s="116">
        <f t="shared" si="4"/>
        <v>11530</v>
      </c>
      <c r="E27" s="112">
        <v>0</v>
      </c>
      <c r="F27" s="112">
        <v>0</v>
      </c>
      <c r="G27" s="112">
        <v>21</v>
      </c>
      <c r="H27" s="112">
        <v>11530</v>
      </c>
    </row>
  </sheetData>
  <mergeCells count="7">
    <mergeCell ref="A16:A27"/>
    <mergeCell ref="A3:B4"/>
    <mergeCell ref="C3:D3"/>
    <mergeCell ref="E3:F3"/>
    <mergeCell ref="G3:H3"/>
    <mergeCell ref="A5:B5"/>
    <mergeCell ref="A6:A15"/>
  </mergeCells>
  <phoneticPr fontId="2" type="noConversion"/>
  <printOptions horizontalCentered="1"/>
  <pageMargins left="0.74803149606299213" right="0.74803149606299213" top="1.1299999999999999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M27"/>
  <sheetViews>
    <sheetView showZeros="0" zoomScale="85" zoomScaleNormal="90" workbookViewId="0">
      <selection activeCell="A3" sqref="A3:A4"/>
    </sheetView>
  </sheetViews>
  <sheetFormatPr defaultRowHeight="13.5"/>
  <cols>
    <col min="1" max="1" width="9.88671875" style="52" customWidth="1"/>
    <col min="2" max="2" width="8.6640625" style="52" customWidth="1"/>
    <col min="3" max="3" width="13.21875" style="52" customWidth="1"/>
    <col min="4" max="4" width="7.21875" style="52" customWidth="1"/>
    <col min="5" max="5" width="10.88671875" style="52" customWidth="1"/>
    <col min="6" max="6" width="6.6640625" style="52" customWidth="1"/>
    <col min="7" max="7" width="10.77734375" style="52" customWidth="1"/>
    <col min="8" max="8" width="9.6640625" style="52" customWidth="1"/>
    <col min="9" max="9" width="11" style="52" customWidth="1"/>
    <col min="10" max="10" width="9.21875" style="52" customWidth="1"/>
    <col min="11" max="11" width="11.77734375" style="52" customWidth="1"/>
    <col min="12" max="12" width="8.77734375" style="52" customWidth="1"/>
    <col min="13" max="13" width="11.6640625" style="52" customWidth="1"/>
    <col min="14" max="16384" width="8.88671875" style="52"/>
  </cols>
  <sheetData>
    <row r="1" spans="1:13" s="50" customFormat="1" ht="22.5" customHeight="1">
      <c r="A1" s="159" t="s">
        <v>99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</row>
    <row r="2" spans="1:13" s="50" customFormat="1">
      <c r="A2" s="56" t="s">
        <v>70</v>
      </c>
      <c r="L2" s="71" t="s">
        <v>96</v>
      </c>
    </row>
    <row r="3" spans="1:13" s="50" customFormat="1" ht="23.1" customHeight="1">
      <c r="A3" s="160" t="s">
        <v>57</v>
      </c>
      <c r="B3" s="160" t="s">
        <v>30</v>
      </c>
      <c r="C3" s="160"/>
      <c r="D3" s="160" t="s">
        <v>72</v>
      </c>
      <c r="E3" s="160"/>
      <c r="F3" s="160" t="s">
        <v>58</v>
      </c>
      <c r="G3" s="160"/>
      <c r="H3" s="160" t="s">
        <v>73</v>
      </c>
      <c r="I3" s="160"/>
      <c r="J3" s="160" t="s">
        <v>95</v>
      </c>
      <c r="K3" s="160"/>
      <c r="L3" s="160" t="s">
        <v>74</v>
      </c>
      <c r="M3" s="160"/>
    </row>
    <row r="4" spans="1:13" s="50" customFormat="1" ht="23.1" customHeight="1" thickBot="1">
      <c r="A4" s="161"/>
      <c r="B4" s="42" t="s">
        <v>59</v>
      </c>
      <c r="C4" s="42" t="s">
        <v>60</v>
      </c>
      <c r="D4" s="42" t="s">
        <v>59</v>
      </c>
      <c r="E4" s="42" t="s">
        <v>60</v>
      </c>
      <c r="F4" s="42" t="s">
        <v>59</v>
      </c>
      <c r="G4" s="42" t="s">
        <v>60</v>
      </c>
      <c r="H4" s="42" t="s">
        <v>59</v>
      </c>
      <c r="I4" s="42" t="s">
        <v>60</v>
      </c>
      <c r="J4" s="42" t="s">
        <v>59</v>
      </c>
      <c r="K4" s="42" t="s">
        <v>60</v>
      </c>
      <c r="L4" s="42" t="s">
        <v>59</v>
      </c>
      <c r="M4" s="42" t="s">
        <v>60</v>
      </c>
    </row>
    <row r="5" spans="1:13" s="50" customFormat="1" ht="21.75" customHeight="1" thickBot="1">
      <c r="A5" s="59" t="s">
        <v>71</v>
      </c>
      <c r="B5" s="73">
        <f t="shared" ref="B5:M5" si="0">+B6+B16</f>
        <v>12172</v>
      </c>
      <c r="C5" s="73">
        <f t="shared" si="0"/>
        <v>1503894</v>
      </c>
      <c r="D5" s="73">
        <f t="shared" si="0"/>
        <v>2166</v>
      </c>
      <c r="E5" s="73">
        <f t="shared" si="0"/>
        <v>502141</v>
      </c>
      <c r="F5" s="73">
        <f>+F6+F16</f>
        <v>494</v>
      </c>
      <c r="G5" s="73">
        <f>+G6+G16</f>
        <v>73624</v>
      </c>
      <c r="H5" s="90">
        <f t="shared" si="0"/>
        <v>8851</v>
      </c>
      <c r="I5" s="73">
        <f t="shared" si="0"/>
        <v>123531</v>
      </c>
      <c r="J5" s="73">
        <f t="shared" si="0"/>
        <v>148</v>
      </c>
      <c r="K5" s="73">
        <f t="shared" si="0"/>
        <v>403053</v>
      </c>
      <c r="L5" s="73">
        <f t="shared" si="0"/>
        <v>513</v>
      </c>
      <c r="M5" s="73">
        <f t="shared" si="0"/>
        <v>401545</v>
      </c>
    </row>
    <row r="6" spans="1:13" s="50" customFormat="1" ht="21.75" customHeight="1" thickBot="1">
      <c r="A6" s="53" t="s">
        <v>68</v>
      </c>
      <c r="B6" s="74">
        <f t="shared" ref="B6:M6" si="1">SUM(B7:B15)</f>
        <v>5642</v>
      </c>
      <c r="C6" s="74">
        <f t="shared" si="1"/>
        <v>324140</v>
      </c>
      <c r="D6" s="74">
        <f t="shared" si="1"/>
        <v>963</v>
      </c>
      <c r="E6" s="74">
        <f t="shared" si="1"/>
        <v>81673</v>
      </c>
      <c r="F6" s="74">
        <f>SUM(F7:F15)</f>
        <v>208</v>
      </c>
      <c r="G6" s="74">
        <f>SUM(G7:G15)</f>
        <v>7553</v>
      </c>
      <c r="H6" s="91">
        <f t="shared" si="1"/>
        <v>4171</v>
      </c>
      <c r="I6" s="74">
        <f t="shared" si="1"/>
        <v>26805</v>
      </c>
      <c r="J6" s="74">
        <f t="shared" si="1"/>
        <v>85</v>
      </c>
      <c r="K6" s="74">
        <f t="shared" si="1"/>
        <v>40158</v>
      </c>
      <c r="L6" s="74">
        <f t="shared" si="1"/>
        <v>215</v>
      </c>
      <c r="M6" s="74">
        <f t="shared" si="1"/>
        <v>167951</v>
      </c>
    </row>
    <row r="7" spans="1:13" s="50" customFormat="1" ht="21.75" customHeight="1">
      <c r="A7" s="43" t="s">
        <v>35</v>
      </c>
      <c r="B7" s="75">
        <f>SUM(D7,F7,H7,J7,L7)</f>
        <v>73</v>
      </c>
      <c r="C7" s="75">
        <f>SUM(E7,G7,I7,K7,M7)</f>
        <v>231082</v>
      </c>
      <c r="D7" s="93">
        <f>SUM('2-3-2'!D7,'2-3-3'!D7)</f>
        <v>17</v>
      </c>
      <c r="E7" s="93">
        <f>SUM('2-3-2'!E7,'2-3-3'!E7)</f>
        <v>50053</v>
      </c>
      <c r="F7" s="93">
        <f>SUM('2-3-2'!F7,'2-3-3'!F7)</f>
        <v>4</v>
      </c>
      <c r="G7" s="93">
        <f>SUM('2-3-2'!G7,'2-3-3'!G7)</f>
        <v>1648</v>
      </c>
      <c r="H7" s="93">
        <f>SUM('2-3-2'!H7,'2-3-3'!H7)</f>
        <v>46</v>
      </c>
      <c r="I7" s="93">
        <f>SUM('2-3-2'!I7,'2-3-3'!I7)</f>
        <v>8153</v>
      </c>
      <c r="J7" s="93">
        <f>SUM('2-3-2'!J7,'2-3-3'!J7)</f>
        <v>1</v>
      </c>
      <c r="K7" s="93">
        <f>SUM('2-3-2'!K7,'2-3-3'!K7)</f>
        <v>14259</v>
      </c>
      <c r="L7" s="93">
        <f>SUM('2-3-2'!L7,'2-3-3'!L7)</f>
        <v>5</v>
      </c>
      <c r="M7" s="93">
        <f>SUM('2-3-2'!M7,'2-3-3'!M7)</f>
        <v>156969</v>
      </c>
    </row>
    <row r="8" spans="1:13" s="50" customFormat="1" ht="21.75" customHeight="1">
      <c r="A8" s="41" t="s">
        <v>56</v>
      </c>
      <c r="B8" s="75">
        <f t="shared" ref="B8:C15" si="2">SUM(D8,F8,H8,J8,L8)</f>
        <v>5</v>
      </c>
      <c r="C8" s="75">
        <f t="shared" si="2"/>
        <v>98</v>
      </c>
      <c r="D8" s="93">
        <f>SUM('2-3-2'!D8,'2-3-3'!D8)</f>
        <v>0</v>
      </c>
      <c r="E8" s="93">
        <f>SUM('2-3-2'!E8,'2-3-3'!E8)</f>
        <v>0</v>
      </c>
      <c r="F8" s="93">
        <f>SUM('2-3-2'!F8,'2-3-3'!F8)</f>
        <v>0</v>
      </c>
      <c r="G8" s="93">
        <f>SUM('2-3-2'!G8,'2-3-3'!G8)</f>
        <v>0</v>
      </c>
      <c r="H8" s="93">
        <f>SUM('2-3-2'!H8,'2-3-3'!H8)</f>
        <v>0</v>
      </c>
      <c r="I8" s="93">
        <f>SUM('2-3-2'!I8,'2-3-3'!I8)</f>
        <v>0</v>
      </c>
      <c r="J8" s="93">
        <f>SUM('2-3-2'!J8,'2-3-3'!J8)</f>
        <v>3</v>
      </c>
      <c r="K8" s="93">
        <f>SUM('2-3-2'!K8,'2-3-3'!K8)</f>
        <v>77</v>
      </c>
      <c r="L8" s="93">
        <f>SUM('2-3-2'!L8,'2-3-3'!L8)</f>
        <v>2</v>
      </c>
      <c r="M8" s="93">
        <f>SUM('2-3-2'!M8,'2-3-3'!M8)</f>
        <v>21</v>
      </c>
    </row>
    <row r="9" spans="1:13" s="50" customFormat="1" ht="21.75" customHeight="1">
      <c r="A9" s="45" t="s">
        <v>62</v>
      </c>
      <c r="B9" s="75">
        <f t="shared" si="2"/>
        <v>23</v>
      </c>
      <c r="C9" s="75">
        <f t="shared" si="2"/>
        <v>20681</v>
      </c>
      <c r="D9" s="93">
        <f>SUM('2-3-2'!D9,'2-3-3'!D9)</f>
        <v>11</v>
      </c>
      <c r="E9" s="93">
        <f>SUM('2-3-2'!E9,'2-3-3'!E9)</f>
        <v>2799</v>
      </c>
      <c r="F9" s="93">
        <f>SUM('2-3-2'!F9,'2-3-3'!F9)</f>
        <v>0</v>
      </c>
      <c r="G9" s="93">
        <f>SUM('2-3-2'!G9,'2-3-3'!G9)</f>
        <v>0</v>
      </c>
      <c r="H9" s="93">
        <f>SUM('2-3-2'!H9,'2-3-3'!H9)</f>
        <v>0</v>
      </c>
      <c r="I9" s="93">
        <f>SUM('2-3-2'!I9,'2-3-3'!I9)</f>
        <v>0</v>
      </c>
      <c r="J9" s="93">
        <f>SUM('2-3-2'!J9,'2-3-3'!J9)</f>
        <v>11</v>
      </c>
      <c r="K9" s="93">
        <f>SUM('2-3-2'!K9,'2-3-3'!K9)</f>
        <v>17695</v>
      </c>
      <c r="L9" s="93">
        <f>SUM('2-3-2'!L9,'2-3-3'!L9)</f>
        <v>1</v>
      </c>
      <c r="M9" s="93">
        <f>SUM('2-3-2'!M9,'2-3-3'!M9)</f>
        <v>187</v>
      </c>
    </row>
    <row r="10" spans="1:13" s="50" customFormat="1" ht="21.75" customHeight="1">
      <c r="A10" s="41" t="s">
        <v>47</v>
      </c>
      <c r="B10" s="75">
        <f t="shared" si="2"/>
        <v>0</v>
      </c>
      <c r="C10" s="75">
        <f t="shared" si="2"/>
        <v>0</v>
      </c>
      <c r="D10" s="93">
        <f>SUM('2-3-2'!D10,'2-3-3'!D10)</f>
        <v>0</v>
      </c>
      <c r="E10" s="93">
        <f>SUM('2-3-2'!E10,'2-3-3'!E10)</f>
        <v>0</v>
      </c>
      <c r="F10" s="93">
        <f>SUM('2-3-2'!F10,'2-3-3'!F10)</f>
        <v>0</v>
      </c>
      <c r="G10" s="93">
        <f>SUM('2-3-2'!G10,'2-3-3'!G10)</f>
        <v>0</v>
      </c>
      <c r="H10" s="93">
        <f>SUM('2-3-2'!H10,'2-3-3'!H10)</f>
        <v>0</v>
      </c>
      <c r="I10" s="93">
        <f>SUM('2-3-2'!I10,'2-3-3'!I10)</f>
        <v>0</v>
      </c>
      <c r="J10" s="93">
        <f>SUM('2-3-2'!J10,'2-3-3'!J10)</f>
        <v>0</v>
      </c>
      <c r="K10" s="93">
        <f>SUM('2-3-2'!K10,'2-3-3'!K10)</f>
        <v>0</v>
      </c>
      <c r="L10" s="93">
        <f>SUM('2-3-2'!L10,'2-3-3'!L10)</f>
        <v>0</v>
      </c>
      <c r="M10" s="93">
        <f>SUM('2-3-2'!M10,'2-3-3'!M10)</f>
        <v>0</v>
      </c>
    </row>
    <row r="11" spans="1:13" s="50" customFormat="1" ht="21.75" customHeight="1">
      <c r="A11" s="41" t="s">
        <v>63</v>
      </c>
      <c r="B11" s="75">
        <f t="shared" si="2"/>
        <v>9</v>
      </c>
      <c r="C11" s="75">
        <f t="shared" si="2"/>
        <v>2244</v>
      </c>
      <c r="D11" s="93">
        <f>SUM('2-3-2'!D11,'2-3-3'!D11)</f>
        <v>2</v>
      </c>
      <c r="E11" s="93">
        <f>SUM('2-3-2'!E11,'2-3-3'!E11)</f>
        <v>1052</v>
      </c>
      <c r="F11" s="93">
        <f>SUM('2-3-2'!F11,'2-3-3'!F11)</f>
        <v>1</v>
      </c>
      <c r="G11" s="93">
        <f>SUM('2-3-2'!G11,'2-3-3'!G11)</f>
        <v>989</v>
      </c>
      <c r="H11" s="93">
        <f>SUM('2-3-2'!H11,'2-3-3'!H11)</f>
        <v>6</v>
      </c>
      <c r="I11" s="93">
        <f>SUM('2-3-2'!I11,'2-3-3'!I11)</f>
        <v>203</v>
      </c>
      <c r="J11" s="93">
        <f>SUM('2-3-2'!J11,'2-3-3'!J11)</f>
        <v>0</v>
      </c>
      <c r="K11" s="93">
        <f>SUM('2-3-2'!K11,'2-3-3'!K11)</f>
        <v>0</v>
      </c>
      <c r="L11" s="93">
        <f>SUM('2-3-2'!L11,'2-3-3'!L11)</f>
        <v>0</v>
      </c>
      <c r="M11" s="93">
        <f>SUM('2-3-2'!M11,'2-3-3'!M11)</f>
        <v>0</v>
      </c>
    </row>
    <row r="12" spans="1:13" s="50" customFormat="1" ht="21.75" customHeight="1">
      <c r="A12" s="41" t="s">
        <v>64</v>
      </c>
      <c r="B12" s="75">
        <f t="shared" si="2"/>
        <v>273</v>
      </c>
      <c r="C12" s="75">
        <f t="shared" si="2"/>
        <v>3377</v>
      </c>
      <c r="D12" s="93">
        <f>SUM('2-3-2'!D12,'2-3-3'!D12)</f>
        <v>47</v>
      </c>
      <c r="E12" s="93">
        <f>SUM('2-3-2'!E12,'2-3-3'!E12)</f>
        <v>546</v>
      </c>
      <c r="F12" s="93">
        <f>SUM('2-3-2'!F12,'2-3-3'!F12)</f>
        <v>5</v>
      </c>
      <c r="G12" s="93">
        <f>SUM('2-3-2'!G12,'2-3-3'!G12)</f>
        <v>105</v>
      </c>
      <c r="H12" s="93">
        <f>SUM('2-3-2'!H12,'2-3-3'!H12)</f>
        <v>212</v>
      </c>
      <c r="I12" s="93">
        <f>SUM('2-3-2'!I12,'2-3-3'!I12)</f>
        <v>2637</v>
      </c>
      <c r="J12" s="93">
        <f>SUM('2-3-2'!J12,'2-3-3'!J12)</f>
        <v>7</v>
      </c>
      <c r="K12" s="93">
        <f>SUM('2-3-2'!K12,'2-3-3'!K12)</f>
        <v>60</v>
      </c>
      <c r="L12" s="93">
        <f>SUM('2-3-2'!L12,'2-3-3'!L12)</f>
        <v>2</v>
      </c>
      <c r="M12" s="93">
        <f>SUM('2-3-2'!M12,'2-3-3'!M12)</f>
        <v>29</v>
      </c>
    </row>
    <row r="13" spans="1:13" s="50" customFormat="1" ht="21.75" customHeight="1">
      <c r="A13" s="41" t="s">
        <v>38</v>
      </c>
      <c r="B13" s="75">
        <f t="shared" si="2"/>
        <v>135</v>
      </c>
      <c r="C13" s="75">
        <f t="shared" si="2"/>
        <v>9852</v>
      </c>
      <c r="D13" s="93">
        <f>SUM('2-3-2'!D13,'2-3-3'!D13)</f>
        <v>44</v>
      </c>
      <c r="E13" s="93">
        <f>SUM('2-3-2'!E13,'2-3-3'!E13)</f>
        <v>4906</v>
      </c>
      <c r="F13" s="93">
        <f>SUM('2-3-2'!F13,'2-3-3'!F13)</f>
        <v>17</v>
      </c>
      <c r="G13" s="93">
        <f>SUM('2-3-2'!G13,'2-3-3'!G13)</f>
        <v>86</v>
      </c>
      <c r="H13" s="93">
        <f>SUM('2-3-2'!H13,'2-3-3'!H13)</f>
        <v>68</v>
      </c>
      <c r="I13" s="93">
        <f>SUM('2-3-2'!I13,'2-3-3'!I13)</f>
        <v>636</v>
      </c>
      <c r="J13" s="93">
        <f>SUM('2-3-2'!J13,'2-3-3'!J13)</f>
        <v>4</v>
      </c>
      <c r="K13" s="93">
        <f>SUM('2-3-2'!K13,'2-3-3'!K13)</f>
        <v>1744</v>
      </c>
      <c r="L13" s="93">
        <f>SUM('2-3-2'!L13,'2-3-3'!L13)</f>
        <v>2</v>
      </c>
      <c r="M13" s="93">
        <f>SUM('2-3-2'!M13,'2-3-3'!M13)</f>
        <v>2480</v>
      </c>
    </row>
    <row r="14" spans="1:13" s="50" customFormat="1" ht="21.75" customHeight="1">
      <c r="A14" s="41" t="s">
        <v>39</v>
      </c>
      <c r="B14" s="75">
        <f t="shared" si="2"/>
        <v>19</v>
      </c>
      <c r="C14" s="75">
        <f t="shared" si="2"/>
        <v>224</v>
      </c>
      <c r="D14" s="93">
        <f>SUM('2-3-2'!D14,'2-3-3'!D14)</f>
        <v>2</v>
      </c>
      <c r="E14" s="93">
        <f>SUM('2-3-2'!E14,'2-3-3'!E14)</f>
        <v>9</v>
      </c>
      <c r="F14" s="93">
        <f>SUM('2-3-2'!F14,'2-3-3'!F14)</f>
        <v>0</v>
      </c>
      <c r="G14" s="93">
        <f>SUM('2-3-2'!G14,'2-3-3'!G14)</f>
        <v>0</v>
      </c>
      <c r="H14" s="93">
        <f>SUM('2-3-2'!H14,'2-3-3'!H14)</f>
        <v>2</v>
      </c>
      <c r="I14" s="93">
        <f>SUM('2-3-2'!I14,'2-3-3'!I14)</f>
        <v>28</v>
      </c>
      <c r="J14" s="93">
        <f>SUM('2-3-2'!J14,'2-3-3'!J14)</f>
        <v>15</v>
      </c>
      <c r="K14" s="93">
        <f>SUM('2-3-2'!K14,'2-3-3'!K14)</f>
        <v>187</v>
      </c>
      <c r="L14" s="93">
        <f>SUM('2-3-2'!L14,'2-3-3'!L14)</f>
        <v>0</v>
      </c>
      <c r="M14" s="93">
        <f>SUM('2-3-2'!M14,'2-3-3'!M14)</f>
        <v>0</v>
      </c>
    </row>
    <row r="15" spans="1:13" s="50" customFormat="1" ht="21.75" customHeight="1" thickBot="1">
      <c r="A15" s="41" t="s">
        <v>1</v>
      </c>
      <c r="B15" s="75">
        <f t="shared" si="2"/>
        <v>5105</v>
      </c>
      <c r="C15" s="75">
        <f t="shared" si="2"/>
        <v>56582</v>
      </c>
      <c r="D15" s="93">
        <f>SUM('2-3-2'!D15,'2-3-3'!D15)</f>
        <v>840</v>
      </c>
      <c r="E15" s="93">
        <f>SUM('2-3-2'!E15,'2-3-3'!E15)</f>
        <v>22308</v>
      </c>
      <c r="F15" s="93">
        <f>SUM('2-3-2'!F15,'2-3-3'!F15)</f>
        <v>181</v>
      </c>
      <c r="G15" s="93">
        <f>SUM('2-3-2'!G15,'2-3-3'!G15)</f>
        <v>4725</v>
      </c>
      <c r="H15" s="93">
        <f>SUM('2-3-2'!H15,'2-3-3'!H15)</f>
        <v>3837</v>
      </c>
      <c r="I15" s="93">
        <f>SUM('2-3-2'!I15,'2-3-3'!I15)</f>
        <v>15148</v>
      </c>
      <c r="J15" s="93">
        <f>SUM('2-3-2'!J15,'2-3-3'!J15)</f>
        <v>44</v>
      </c>
      <c r="K15" s="93">
        <f>SUM('2-3-2'!K15,'2-3-3'!K15)</f>
        <v>6136</v>
      </c>
      <c r="L15" s="93">
        <f>SUM('2-3-2'!L15,'2-3-3'!L15)</f>
        <v>203</v>
      </c>
      <c r="M15" s="93">
        <f>SUM('2-3-2'!M15,'2-3-3'!M15)</f>
        <v>8265</v>
      </c>
    </row>
    <row r="16" spans="1:13" s="50" customFormat="1" ht="21.75" customHeight="1" thickBot="1">
      <c r="A16" s="54" t="s">
        <v>69</v>
      </c>
      <c r="B16" s="74">
        <f>SUM(B17:B27)</f>
        <v>6530</v>
      </c>
      <c r="C16" s="74">
        <f>SUM(C17:C27)</f>
        <v>1179754</v>
      </c>
      <c r="D16" s="74">
        <f t="shared" ref="D16:M16" si="3">SUM(D17:D27)</f>
        <v>1203</v>
      </c>
      <c r="E16" s="74">
        <f t="shared" si="3"/>
        <v>420468</v>
      </c>
      <c r="F16" s="74">
        <f>SUM(F17:F27)</f>
        <v>286</v>
      </c>
      <c r="G16" s="74">
        <f>SUM(G17:G27)</f>
        <v>66071</v>
      </c>
      <c r="H16" s="91">
        <f t="shared" si="3"/>
        <v>4680</v>
      </c>
      <c r="I16" s="74">
        <f t="shared" si="3"/>
        <v>96726</v>
      </c>
      <c r="J16" s="74">
        <f t="shared" si="3"/>
        <v>63</v>
      </c>
      <c r="K16" s="74">
        <f t="shared" si="3"/>
        <v>362895</v>
      </c>
      <c r="L16" s="74">
        <f t="shared" si="3"/>
        <v>298</v>
      </c>
      <c r="M16" s="74">
        <f t="shared" si="3"/>
        <v>233594</v>
      </c>
    </row>
    <row r="17" spans="1:13" s="50" customFormat="1" ht="21.75" customHeight="1">
      <c r="A17" s="43" t="s">
        <v>23</v>
      </c>
      <c r="B17" s="75">
        <f>SUM(D17,F17,H17,J17,L17)</f>
        <v>2933</v>
      </c>
      <c r="C17" s="75">
        <f>SUM(E17,G17,I17,K17,M17)</f>
        <v>106538</v>
      </c>
      <c r="D17" s="75">
        <f>SUM('2-3-2'!D17,'2-3-3'!D17)</f>
        <v>268</v>
      </c>
      <c r="E17" s="75">
        <f>SUM('2-3-2'!E17,'2-3-3'!E17)</f>
        <v>63785</v>
      </c>
      <c r="F17" s="75">
        <f>SUM('2-3-2'!F17,'2-3-3'!F17)</f>
        <v>44</v>
      </c>
      <c r="G17" s="75">
        <f>SUM('2-3-2'!G17,'2-3-3'!G17)</f>
        <v>2617</v>
      </c>
      <c r="H17" s="75">
        <f>SUM('2-3-2'!H17,'2-3-3'!H17)</f>
        <v>2554</v>
      </c>
      <c r="I17" s="75">
        <f>SUM('2-3-2'!I17,'2-3-3'!I17)</f>
        <v>28870</v>
      </c>
      <c r="J17" s="75">
        <f>SUM('2-3-2'!J17,'2-3-3'!J17)</f>
        <v>12</v>
      </c>
      <c r="K17" s="75">
        <f>SUM('2-3-2'!K17,'2-3-3'!K17)</f>
        <v>617</v>
      </c>
      <c r="L17" s="75">
        <f>SUM('2-3-2'!L17,'2-3-3'!L17)</f>
        <v>55</v>
      </c>
      <c r="M17" s="75">
        <f>SUM('2-3-2'!M17,'2-3-3'!M17)</f>
        <v>10649</v>
      </c>
    </row>
    <row r="18" spans="1:13" s="50" customFormat="1" ht="21.75" customHeight="1">
      <c r="A18" s="41" t="s">
        <v>24</v>
      </c>
      <c r="B18" s="75">
        <f t="shared" ref="B18:C27" si="4">SUM(D18,F18,H18,J18,L18)</f>
        <v>1004</v>
      </c>
      <c r="C18" s="75">
        <f t="shared" si="4"/>
        <v>119083</v>
      </c>
      <c r="D18" s="75">
        <f>SUM('2-3-2'!D18,'2-3-3'!D18)</f>
        <v>135</v>
      </c>
      <c r="E18" s="75">
        <f>SUM('2-3-2'!E18,'2-3-3'!E18)</f>
        <v>35612</v>
      </c>
      <c r="F18" s="75">
        <f>SUM('2-3-2'!F18,'2-3-3'!F18)</f>
        <v>20</v>
      </c>
      <c r="G18" s="75">
        <f>SUM('2-3-2'!G18,'2-3-3'!G18)</f>
        <v>397</v>
      </c>
      <c r="H18" s="75">
        <f>SUM('2-3-2'!H18,'2-3-3'!H18)</f>
        <v>780</v>
      </c>
      <c r="I18" s="75">
        <f>SUM('2-3-2'!I18,'2-3-3'!I18)</f>
        <v>8614</v>
      </c>
      <c r="J18" s="75">
        <f>SUM('2-3-2'!J18,'2-3-3'!J18)</f>
        <v>30</v>
      </c>
      <c r="K18" s="75">
        <f>SUM('2-3-2'!K18,'2-3-3'!K18)</f>
        <v>45029</v>
      </c>
      <c r="L18" s="75">
        <f>SUM('2-3-2'!L18,'2-3-3'!L18)</f>
        <v>39</v>
      </c>
      <c r="M18" s="75">
        <f>SUM('2-3-2'!M18,'2-3-3'!M18)</f>
        <v>29431</v>
      </c>
    </row>
    <row r="19" spans="1:13" s="50" customFormat="1" ht="21.75" customHeight="1">
      <c r="A19" s="41" t="s">
        <v>65</v>
      </c>
      <c r="B19" s="75">
        <f t="shared" si="4"/>
        <v>2026</v>
      </c>
      <c r="C19" s="75">
        <f t="shared" si="4"/>
        <v>158842</v>
      </c>
      <c r="D19" s="75">
        <f>SUM('2-3-2'!D19,'2-3-3'!D19)</f>
        <v>663</v>
      </c>
      <c r="E19" s="75">
        <f>SUM('2-3-2'!E19,'2-3-3'!E19)</f>
        <v>68357</v>
      </c>
      <c r="F19" s="75">
        <f>SUM('2-3-2'!F19,'2-3-3'!F19)</f>
        <v>195</v>
      </c>
      <c r="G19" s="75">
        <f>SUM('2-3-2'!G19,'2-3-3'!G19)</f>
        <v>22430</v>
      </c>
      <c r="H19" s="75">
        <f>SUM('2-3-2'!H19,'2-3-3'!H19)</f>
        <v>1036</v>
      </c>
      <c r="I19" s="75">
        <f>SUM('2-3-2'!I19,'2-3-3'!I19)</f>
        <v>55204</v>
      </c>
      <c r="J19" s="75">
        <f>SUM('2-3-2'!J19,'2-3-3'!J19)</f>
        <v>7</v>
      </c>
      <c r="K19" s="75">
        <f>SUM('2-3-2'!K19,'2-3-3'!K19)</f>
        <v>663</v>
      </c>
      <c r="L19" s="75">
        <f>SUM('2-3-2'!L19,'2-3-3'!L19)</f>
        <v>125</v>
      </c>
      <c r="M19" s="75">
        <f>SUM('2-3-2'!M19,'2-3-3'!M19)</f>
        <v>12188</v>
      </c>
    </row>
    <row r="20" spans="1:13" s="50" customFormat="1" ht="21.75" customHeight="1">
      <c r="A20" s="41" t="s">
        <v>26</v>
      </c>
      <c r="B20" s="75">
        <f t="shared" si="4"/>
        <v>0</v>
      </c>
      <c r="C20" s="75">
        <f t="shared" si="4"/>
        <v>0</v>
      </c>
      <c r="D20" s="75">
        <f>SUM('2-3-2'!D20,'2-3-3'!D20)</f>
        <v>0</v>
      </c>
      <c r="E20" s="75">
        <f>SUM('2-3-2'!E20,'2-3-3'!E20)</f>
        <v>0</v>
      </c>
      <c r="F20" s="75">
        <f>SUM('2-3-2'!F20,'2-3-3'!F20)</f>
        <v>0</v>
      </c>
      <c r="G20" s="75">
        <f>SUM('2-3-2'!G20,'2-3-3'!G20)</f>
        <v>0</v>
      </c>
      <c r="H20" s="75">
        <f>SUM('2-3-2'!H20,'2-3-3'!H20)</f>
        <v>0</v>
      </c>
      <c r="I20" s="75">
        <f>SUM('2-3-2'!I20,'2-3-3'!I20)</f>
        <v>0</v>
      </c>
      <c r="J20" s="75">
        <f>SUM('2-3-2'!J20,'2-3-3'!J20)</f>
        <v>0</v>
      </c>
      <c r="K20" s="75">
        <f>SUM('2-3-2'!K20,'2-3-3'!K20)</f>
        <v>0</v>
      </c>
      <c r="L20" s="75">
        <f>SUM('2-3-2'!L20,'2-3-3'!L20)</f>
        <v>0</v>
      </c>
      <c r="M20" s="75">
        <f>SUM('2-3-2'!M20,'2-3-3'!M20)</f>
        <v>0</v>
      </c>
    </row>
    <row r="21" spans="1:13" s="50" customFormat="1" ht="21.75" customHeight="1">
      <c r="A21" s="41" t="s">
        <v>52</v>
      </c>
      <c r="B21" s="75">
        <f t="shared" si="4"/>
        <v>89</v>
      </c>
      <c r="C21" s="75">
        <f t="shared" si="4"/>
        <v>748620</v>
      </c>
      <c r="D21" s="75">
        <f>SUM('2-3-2'!D21,'2-3-3'!D21)</f>
        <v>62</v>
      </c>
      <c r="E21" s="75">
        <f>SUM('2-3-2'!E21,'2-3-3'!E21)</f>
        <v>239176</v>
      </c>
      <c r="F21" s="75">
        <f>SUM('2-3-2'!F21,'2-3-3'!F21)</f>
        <v>9</v>
      </c>
      <c r="G21" s="75">
        <f>SUM('2-3-2'!G21,'2-3-3'!G21)</f>
        <v>40310</v>
      </c>
      <c r="H21" s="75">
        <f>SUM('2-3-2'!H21,'2-3-3'!H21)</f>
        <v>0</v>
      </c>
      <c r="I21" s="75">
        <f>SUM('2-3-2'!I21,'2-3-3'!I21)</f>
        <v>0</v>
      </c>
      <c r="J21" s="75">
        <f>SUM('2-3-2'!J21,'2-3-3'!J21)</f>
        <v>8</v>
      </c>
      <c r="K21" s="75">
        <f>SUM('2-3-2'!K21,'2-3-3'!K21)</f>
        <v>312877</v>
      </c>
      <c r="L21" s="75">
        <f>SUM('2-3-2'!L21,'2-3-3'!L21)</f>
        <v>10</v>
      </c>
      <c r="M21" s="75">
        <f>SUM('2-3-2'!M21,'2-3-3'!M21)</f>
        <v>156257</v>
      </c>
    </row>
    <row r="22" spans="1:13" s="50" customFormat="1" ht="21.75" customHeight="1">
      <c r="A22" s="41" t="s">
        <v>66</v>
      </c>
      <c r="B22" s="75">
        <f t="shared" si="4"/>
        <v>0</v>
      </c>
      <c r="C22" s="75">
        <f t="shared" si="4"/>
        <v>0</v>
      </c>
      <c r="D22" s="75">
        <f>SUM('2-3-2'!D22,'2-3-3'!D22)</f>
        <v>0</v>
      </c>
      <c r="E22" s="75">
        <f>SUM('2-3-2'!E22,'2-3-3'!E22)</f>
        <v>0</v>
      </c>
      <c r="F22" s="75">
        <f>SUM('2-3-2'!F22,'2-3-3'!F22)</f>
        <v>0</v>
      </c>
      <c r="G22" s="75">
        <f>SUM('2-3-2'!G22,'2-3-3'!G22)</f>
        <v>0</v>
      </c>
      <c r="H22" s="75">
        <f>SUM('2-3-2'!H22,'2-3-3'!H22)</f>
        <v>0</v>
      </c>
      <c r="I22" s="75">
        <f>SUM('2-3-2'!I22,'2-3-3'!I22)</f>
        <v>0</v>
      </c>
      <c r="J22" s="75">
        <f>SUM('2-3-2'!J22,'2-3-3'!J22)</f>
        <v>0</v>
      </c>
      <c r="K22" s="75">
        <f>SUM('2-3-2'!K22,'2-3-3'!K22)</f>
        <v>0</v>
      </c>
      <c r="L22" s="75">
        <f>SUM('2-3-2'!L22,'2-3-3'!L22)</f>
        <v>0</v>
      </c>
      <c r="M22" s="75">
        <f>SUM('2-3-2'!M22,'2-3-3'!M22)</f>
        <v>0</v>
      </c>
    </row>
    <row r="23" spans="1:13" s="50" customFormat="1" ht="21.75" customHeight="1">
      <c r="A23" s="41" t="s">
        <v>2</v>
      </c>
      <c r="B23" s="75">
        <f t="shared" si="4"/>
        <v>0</v>
      </c>
      <c r="C23" s="75">
        <f t="shared" si="4"/>
        <v>0</v>
      </c>
      <c r="D23" s="75">
        <f>SUM('2-3-2'!D23,'2-3-3'!D23)</f>
        <v>0</v>
      </c>
      <c r="E23" s="75">
        <f>SUM('2-3-2'!E23,'2-3-3'!E23)</f>
        <v>0</v>
      </c>
      <c r="F23" s="75">
        <f>SUM('2-3-2'!F23,'2-3-3'!F23)</f>
        <v>0</v>
      </c>
      <c r="G23" s="75">
        <f>SUM('2-3-2'!G23,'2-3-3'!G23)</f>
        <v>0</v>
      </c>
      <c r="H23" s="75">
        <f>SUM('2-3-2'!H23,'2-3-3'!H23)</f>
        <v>0</v>
      </c>
      <c r="I23" s="75">
        <f>SUM('2-3-2'!I23,'2-3-3'!I23)</f>
        <v>0</v>
      </c>
      <c r="J23" s="75">
        <f>SUM('2-3-2'!J23,'2-3-3'!J23)</f>
        <v>0</v>
      </c>
      <c r="K23" s="75">
        <f>SUM('2-3-2'!K23,'2-3-3'!K23)</f>
        <v>0</v>
      </c>
      <c r="L23" s="75">
        <f>SUM('2-3-2'!L23,'2-3-3'!L23)</f>
        <v>0</v>
      </c>
      <c r="M23" s="75">
        <f>SUM('2-3-2'!M23,'2-3-3'!M23)</f>
        <v>0</v>
      </c>
    </row>
    <row r="24" spans="1:13" s="50" customFormat="1" ht="21.75" customHeight="1">
      <c r="A24" s="41" t="s">
        <v>67</v>
      </c>
      <c r="B24" s="75">
        <f t="shared" si="4"/>
        <v>0</v>
      </c>
      <c r="C24" s="75">
        <f t="shared" si="4"/>
        <v>0</v>
      </c>
      <c r="D24" s="75">
        <f>SUM('2-3-2'!D24,'2-3-3'!D24)</f>
        <v>0</v>
      </c>
      <c r="E24" s="75">
        <f>SUM('2-3-2'!E24,'2-3-3'!E24)</f>
        <v>0</v>
      </c>
      <c r="F24" s="75">
        <f>SUM('2-3-2'!F24,'2-3-3'!F24)</f>
        <v>0</v>
      </c>
      <c r="G24" s="75">
        <f>SUM('2-3-2'!G24,'2-3-3'!G24)</f>
        <v>0</v>
      </c>
      <c r="H24" s="75">
        <f>SUM('2-3-2'!H24,'2-3-3'!H24)</f>
        <v>0</v>
      </c>
      <c r="I24" s="75">
        <f>SUM('2-3-2'!I24,'2-3-3'!I24)</f>
        <v>0</v>
      </c>
      <c r="J24" s="75">
        <f>SUM('2-3-2'!J24,'2-3-3'!J24)</f>
        <v>0</v>
      </c>
      <c r="K24" s="75">
        <f>SUM('2-3-2'!K24,'2-3-3'!K24)</f>
        <v>0</v>
      </c>
      <c r="L24" s="75">
        <f>SUM('2-3-2'!L24,'2-3-3'!L24)</f>
        <v>0</v>
      </c>
      <c r="M24" s="75">
        <f>SUM('2-3-2'!M24,'2-3-3'!M24)</f>
        <v>0</v>
      </c>
    </row>
    <row r="25" spans="1:13" s="50" customFormat="1" ht="21.75" customHeight="1">
      <c r="A25" s="41" t="s">
        <v>27</v>
      </c>
      <c r="B25" s="75">
        <f t="shared" si="4"/>
        <v>120</v>
      </c>
      <c r="C25" s="75">
        <f t="shared" si="4"/>
        <v>13048</v>
      </c>
      <c r="D25" s="75">
        <f>SUM('2-3-2'!D25,'2-3-3'!D25)</f>
        <v>18</v>
      </c>
      <c r="E25" s="75">
        <f>SUM('2-3-2'!E25,'2-3-3'!E25)</f>
        <v>969</v>
      </c>
      <c r="F25" s="75">
        <f>SUM('2-3-2'!F25,'2-3-3'!F25)</f>
        <v>0</v>
      </c>
      <c r="G25" s="75">
        <f>SUM('2-3-2'!G25,'2-3-3'!G25)</f>
        <v>0</v>
      </c>
      <c r="H25" s="75">
        <f>SUM('2-3-2'!H25,'2-3-3'!H25)</f>
        <v>68</v>
      </c>
      <c r="I25" s="75">
        <f>SUM('2-3-2'!I25,'2-3-3'!I25)</f>
        <v>839</v>
      </c>
      <c r="J25" s="75">
        <f>SUM('2-3-2'!J25,'2-3-3'!J25)</f>
        <v>0</v>
      </c>
      <c r="K25" s="75">
        <f>SUM('2-3-2'!K25,'2-3-3'!K25)</f>
        <v>0</v>
      </c>
      <c r="L25" s="75">
        <f>SUM('2-3-2'!L25,'2-3-3'!L25)</f>
        <v>34</v>
      </c>
      <c r="M25" s="75">
        <f>SUM('2-3-2'!M25,'2-3-3'!M25)</f>
        <v>11240</v>
      </c>
    </row>
    <row r="26" spans="1:13" s="50" customFormat="1" ht="21.75" customHeight="1">
      <c r="A26" s="41" t="s">
        <v>28</v>
      </c>
      <c r="B26" s="75">
        <f t="shared" si="4"/>
        <v>353</v>
      </c>
      <c r="C26" s="75">
        <f t="shared" si="4"/>
        <v>30639</v>
      </c>
      <c r="D26" s="75">
        <f>SUM('2-3-2'!D26,'2-3-3'!D26)</f>
        <v>57</v>
      </c>
      <c r="E26" s="75">
        <f>SUM('2-3-2'!E26,'2-3-3'!E26)</f>
        <v>12569</v>
      </c>
      <c r="F26" s="75">
        <f>SUM('2-3-2'!F26,'2-3-3'!F26)</f>
        <v>18</v>
      </c>
      <c r="G26" s="75">
        <f>SUM('2-3-2'!G26,'2-3-3'!G26)</f>
        <v>317</v>
      </c>
      <c r="H26" s="75">
        <f>SUM('2-3-2'!H26,'2-3-3'!H26)</f>
        <v>240</v>
      </c>
      <c r="I26" s="75">
        <f>SUM('2-3-2'!I26,'2-3-3'!I26)</f>
        <v>2923</v>
      </c>
      <c r="J26" s="75">
        <f>SUM('2-3-2'!J26,'2-3-3'!J26)</f>
        <v>3</v>
      </c>
      <c r="K26" s="75">
        <f>SUM('2-3-2'!K26,'2-3-3'!K26)</f>
        <v>1001</v>
      </c>
      <c r="L26" s="75">
        <f>SUM('2-3-2'!L26,'2-3-3'!L26)</f>
        <v>35</v>
      </c>
      <c r="M26" s="75">
        <f>SUM('2-3-2'!M26,'2-3-3'!M26)</f>
        <v>13829</v>
      </c>
    </row>
    <row r="27" spans="1:13" s="50" customFormat="1" ht="21.75" customHeight="1">
      <c r="A27" s="41" t="s">
        <v>61</v>
      </c>
      <c r="B27" s="75">
        <f t="shared" si="4"/>
        <v>5</v>
      </c>
      <c r="C27" s="75">
        <f t="shared" si="4"/>
        <v>2984</v>
      </c>
      <c r="D27" s="75">
        <f>SUM('2-3-2'!D27,'2-3-3'!D27)</f>
        <v>0</v>
      </c>
      <c r="E27" s="75">
        <f>SUM('2-3-2'!E27,'2-3-3'!E27)</f>
        <v>0</v>
      </c>
      <c r="F27" s="75">
        <f>SUM('2-3-2'!F27,'2-3-3'!F27)</f>
        <v>0</v>
      </c>
      <c r="G27" s="75">
        <f>SUM('2-3-2'!G27,'2-3-3'!G27)</f>
        <v>0</v>
      </c>
      <c r="H27" s="75">
        <f>SUM('2-3-2'!H27,'2-3-3'!H27)</f>
        <v>2</v>
      </c>
      <c r="I27" s="75">
        <f>SUM('2-3-2'!I27,'2-3-3'!I27)</f>
        <v>276</v>
      </c>
      <c r="J27" s="75">
        <f>SUM('2-3-2'!J27,'2-3-3'!J27)</f>
        <v>3</v>
      </c>
      <c r="K27" s="75">
        <f>SUM('2-3-2'!K27,'2-3-3'!K27)</f>
        <v>2708</v>
      </c>
      <c r="L27" s="75">
        <f>SUM('2-3-2'!L27,'2-3-3'!L27)</f>
        <v>0</v>
      </c>
      <c r="M27" s="75">
        <f>SUM('2-3-2'!M27,'2-3-3'!M27)</f>
        <v>0</v>
      </c>
    </row>
  </sheetData>
  <mergeCells count="8">
    <mergeCell ref="A1:M1"/>
    <mergeCell ref="A3:A4"/>
    <mergeCell ref="B3:C3"/>
    <mergeCell ref="D3:E3"/>
    <mergeCell ref="F3:G3"/>
    <mergeCell ref="H3:I3"/>
    <mergeCell ref="J3:K3"/>
    <mergeCell ref="L3:M3"/>
  </mergeCells>
  <phoneticPr fontId="2" type="noConversion"/>
  <pageMargins left="0.92" right="0.27" top="0.66" bottom="0.26" header="0.46" footer="0.18"/>
  <pageSetup paperSize="9" scale="89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M27"/>
  <sheetViews>
    <sheetView showZeros="0" zoomScale="85" zoomScaleNormal="90" workbookViewId="0">
      <pane xSplit="3" ySplit="6" topLeftCell="D7" activePane="bottomRight" state="frozen"/>
      <selection activeCell="C7" sqref="C7"/>
      <selection pane="topRight" activeCell="C7" sqref="C7"/>
      <selection pane="bottomLeft" activeCell="C7" sqref="C7"/>
      <selection pane="bottomRight" activeCell="A3" sqref="A3:A4"/>
    </sheetView>
  </sheetViews>
  <sheetFormatPr defaultRowHeight="13.5"/>
  <cols>
    <col min="1" max="1" width="9.88671875" style="4" customWidth="1"/>
    <col min="2" max="2" width="8.88671875" style="4"/>
    <col min="3" max="3" width="10.6640625" style="4" customWidth="1"/>
    <col min="4" max="4" width="8.88671875" style="4" customWidth="1"/>
    <col min="5" max="5" width="12.109375" style="4" customWidth="1"/>
    <col min="6" max="6" width="11.44140625" style="4" customWidth="1"/>
    <col min="7" max="7" width="11.5546875" style="4" customWidth="1"/>
    <col min="8" max="8" width="7.5546875" style="4" customWidth="1"/>
    <col min="9" max="9" width="11.33203125" style="4" customWidth="1"/>
    <col min="10" max="10" width="9.6640625" style="4" customWidth="1"/>
    <col min="11" max="11" width="10.77734375" style="4" customWidth="1"/>
    <col min="12" max="12" width="8.44140625" style="4" customWidth="1"/>
    <col min="13" max="13" width="9.77734375" style="4" customWidth="1"/>
    <col min="14" max="16384" width="8.88671875" style="52"/>
  </cols>
  <sheetData>
    <row r="1" spans="1:13" s="50" customFormat="1" ht="22.5" customHeight="1">
      <c r="A1" s="159" t="s">
        <v>131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</row>
    <row r="2" spans="1:13" s="50" customFormat="1">
      <c r="A2" s="57" t="s">
        <v>100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72" t="s">
        <v>101</v>
      </c>
    </row>
    <row r="3" spans="1:13" s="50" customFormat="1" ht="23.1" customHeight="1">
      <c r="A3" s="160" t="s">
        <v>102</v>
      </c>
      <c r="B3" s="160" t="s">
        <v>104</v>
      </c>
      <c r="C3" s="160"/>
      <c r="D3" s="160" t="s">
        <v>132</v>
      </c>
      <c r="E3" s="160"/>
      <c r="F3" s="160" t="s">
        <v>105</v>
      </c>
      <c r="G3" s="160"/>
      <c r="H3" s="160" t="s">
        <v>133</v>
      </c>
      <c r="I3" s="160"/>
      <c r="J3" s="160" t="s">
        <v>134</v>
      </c>
      <c r="K3" s="160"/>
      <c r="L3" s="160" t="s">
        <v>135</v>
      </c>
      <c r="M3" s="160"/>
    </row>
    <row r="4" spans="1:13" s="50" customFormat="1" ht="23.1" customHeight="1" thickBot="1">
      <c r="A4" s="161"/>
      <c r="B4" s="42" t="s">
        <v>106</v>
      </c>
      <c r="C4" s="42" t="s">
        <v>107</v>
      </c>
      <c r="D4" s="42" t="s">
        <v>106</v>
      </c>
      <c r="E4" s="42" t="s">
        <v>107</v>
      </c>
      <c r="F4" s="42" t="s">
        <v>106</v>
      </c>
      <c r="G4" s="42" t="s">
        <v>107</v>
      </c>
      <c r="H4" s="42" t="s">
        <v>106</v>
      </c>
      <c r="I4" s="42" t="s">
        <v>107</v>
      </c>
      <c r="J4" s="42" t="s">
        <v>106</v>
      </c>
      <c r="K4" s="42" t="s">
        <v>107</v>
      </c>
      <c r="L4" s="42" t="s">
        <v>106</v>
      </c>
      <c r="M4" s="42" t="s">
        <v>107</v>
      </c>
    </row>
    <row r="5" spans="1:13" s="50" customFormat="1" ht="21.75" customHeight="1" thickBot="1">
      <c r="A5" s="59" t="s">
        <v>108</v>
      </c>
      <c r="B5" s="73">
        <f t="shared" ref="B5:M5" si="0">+B6+B16</f>
        <v>21</v>
      </c>
      <c r="C5" s="73">
        <f t="shared" si="0"/>
        <v>877</v>
      </c>
      <c r="D5" s="73">
        <f t="shared" si="0"/>
        <v>17</v>
      </c>
      <c r="E5" s="73">
        <f t="shared" si="0"/>
        <v>423</v>
      </c>
      <c r="F5" s="73">
        <f>+F6+F16</f>
        <v>0</v>
      </c>
      <c r="G5" s="73">
        <f>+G6+G16</f>
        <v>0</v>
      </c>
      <c r="H5" s="73">
        <f t="shared" si="0"/>
        <v>0</v>
      </c>
      <c r="I5" s="73">
        <f t="shared" si="0"/>
        <v>0</v>
      </c>
      <c r="J5" s="73">
        <f t="shared" si="0"/>
        <v>3</v>
      </c>
      <c r="K5" s="73">
        <f t="shared" si="0"/>
        <v>77</v>
      </c>
      <c r="L5" s="73">
        <f t="shared" si="0"/>
        <v>1</v>
      </c>
      <c r="M5" s="73">
        <f t="shared" si="0"/>
        <v>377</v>
      </c>
    </row>
    <row r="6" spans="1:13" s="50" customFormat="1" ht="21.75" customHeight="1" thickBot="1">
      <c r="A6" s="53" t="s">
        <v>109</v>
      </c>
      <c r="B6" s="74">
        <f t="shared" ref="B6:M6" si="1">SUM(B7:B15)</f>
        <v>11</v>
      </c>
      <c r="C6" s="74">
        <f t="shared" si="1"/>
        <v>118</v>
      </c>
      <c r="D6" s="74">
        <f t="shared" si="1"/>
        <v>8</v>
      </c>
      <c r="E6" s="74">
        <f t="shared" si="1"/>
        <v>41</v>
      </c>
      <c r="F6" s="74">
        <f>SUM(F7:F15)</f>
        <v>0</v>
      </c>
      <c r="G6" s="74">
        <f>SUM(G7:G15)</f>
        <v>0</v>
      </c>
      <c r="H6" s="74">
        <f t="shared" si="1"/>
        <v>0</v>
      </c>
      <c r="I6" s="74">
        <f t="shared" si="1"/>
        <v>0</v>
      </c>
      <c r="J6" s="74">
        <f t="shared" si="1"/>
        <v>3</v>
      </c>
      <c r="K6" s="74">
        <f t="shared" si="1"/>
        <v>77</v>
      </c>
      <c r="L6" s="74">
        <f t="shared" si="1"/>
        <v>0</v>
      </c>
      <c r="M6" s="74">
        <f t="shared" si="1"/>
        <v>0</v>
      </c>
    </row>
    <row r="7" spans="1:13" s="50" customFormat="1" ht="21.75" customHeight="1">
      <c r="A7" s="43" t="s">
        <v>110</v>
      </c>
      <c r="B7" s="75">
        <f>SUM(D7,F7,H7,J7,L7)</f>
        <v>0</v>
      </c>
      <c r="C7" s="75">
        <f>SUM(E7,G7,I7,K7,M7)</f>
        <v>0</v>
      </c>
      <c r="D7" s="80"/>
      <c r="E7" s="80"/>
      <c r="F7" s="80"/>
      <c r="G7" s="80"/>
      <c r="H7" s="80"/>
      <c r="I7" s="80"/>
      <c r="J7" s="80"/>
      <c r="K7" s="80"/>
      <c r="L7" s="80"/>
      <c r="M7" s="80"/>
    </row>
    <row r="8" spans="1:13" s="50" customFormat="1" ht="21.75" customHeight="1">
      <c r="A8" s="41" t="s">
        <v>111</v>
      </c>
      <c r="B8" s="75">
        <f t="shared" ref="B8:C15" si="2">SUM(D8,F8,H8,J8,L8)</f>
        <v>3</v>
      </c>
      <c r="C8" s="75">
        <f t="shared" si="2"/>
        <v>77</v>
      </c>
      <c r="D8" s="80"/>
      <c r="E8" s="80"/>
      <c r="F8" s="80"/>
      <c r="G8" s="80"/>
      <c r="H8" s="80"/>
      <c r="I8" s="80"/>
      <c r="J8" s="80">
        <v>3</v>
      </c>
      <c r="K8" s="80">
        <v>77</v>
      </c>
      <c r="L8" s="80"/>
      <c r="M8" s="80"/>
    </row>
    <row r="9" spans="1:13" s="50" customFormat="1" ht="21.75" customHeight="1">
      <c r="A9" s="45" t="s">
        <v>112</v>
      </c>
      <c r="B9" s="75">
        <f t="shared" si="2"/>
        <v>0</v>
      </c>
      <c r="C9" s="75">
        <f t="shared" si="2"/>
        <v>0</v>
      </c>
      <c r="D9" s="80"/>
      <c r="E9" s="80"/>
      <c r="F9" s="80"/>
      <c r="G9" s="80"/>
      <c r="H9" s="80"/>
      <c r="I9" s="80"/>
      <c r="J9" s="80"/>
      <c r="K9" s="80"/>
      <c r="L9" s="80"/>
      <c r="M9" s="80"/>
    </row>
    <row r="10" spans="1:13" s="50" customFormat="1" ht="21.75" customHeight="1">
      <c r="A10" s="41" t="s">
        <v>113</v>
      </c>
      <c r="B10" s="75">
        <f t="shared" si="2"/>
        <v>0</v>
      </c>
      <c r="C10" s="75">
        <f t="shared" si="2"/>
        <v>0</v>
      </c>
      <c r="D10" s="80"/>
      <c r="E10" s="80"/>
      <c r="F10" s="80"/>
      <c r="G10" s="80"/>
      <c r="H10" s="80"/>
      <c r="I10" s="80"/>
      <c r="J10" s="80"/>
      <c r="K10" s="80"/>
      <c r="L10" s="80"/>
      <c r="M10" s="80"/>
    </row>
    <row r="11" spans="1:13" s="50" customFormat="1" ht="21.75" customHeight="1">
      <c r="A11" s="41" t="s">
        <v>114</v>
      </c>
      <c r="B11" s="75">
        <f t="shared" si="2"/>
        <v>0</v>
      </c>
      <c r="C11" s="75">
        <f t="shared" si="2"/>
        <v>0</v>
      </c>
      <c r="D11" s="80"/>
      <c r="E11" s="80"/>
      <c r="F11" s="80"/>
      <c r="G11" s="80"/>
      <c r="H11" s="80"/>
      <c r="I11" s="80"/>
      <c r="J11" s="80"/>
      <c r="K11" s="80"/>
      <c r="L11" s="80"/>
      <c r="M11" s="80"/>
    </row>
    <row r="12" spans="1:13" s="50" customFormat="1" ht="21.75" customHeight="1">
      <c r="A12" s="41" t="s">
        <v>115</v>
      </c>
      <c r="B12" s="75">
        <f t="shared" si="2"/>
        <v>0</v>
      </c>
      <c r="C12" s="75">
        <f t="shared" si="2"/>
        <v>0</v>
      </c>
      <c r="D12" s="80"/>
      <c r="E12" s="80"/>
      <c r="F12" s="80"/>
      <c r="G12" s="80"/>
      <c r="H12" s="80"/>
      <c r="I12" s="80"/>
      <c r="J12" s="80"/>
      <c r="K12" s="80"/>
      <c r="L12" s="80"/>
      <c r="M12" s="80"/>
    </row>
    <row r="13" spans="1:13" s="50" customFormat="1" ht="21.75" customHeight="1">
      <c r="A13" s="41" t="s">
        <v>116</v>
      </c>
      <c r="B13" s="75">
        <f t="shared" si="2"/>
        <v>0</v>
      </c>
      <c r="C13" s="75">
        <f t="shared" si="2"/>
        <v>0</v>
      </c>
      <c r="D13" s="80"/>
      <c r="E13" s="80"/>
      <c r="F13" s="80"/>
      <c r="G13" s="80"/>
      <c r="H13" s="80"/>
      <c r="I13" s="80"/>
      <c r="J13" s="80"/>
      <c r="K13" s="80"/>
      <c r="L13" s="80"/>
      <c r="M13" s="80"/>
    </row>
    <row r="14" spans="1:13" s="50" customFormat="1" ht="21.75" customHeight="1">
      <c r="A14" s="41" t="s">
        <v>117</v>
      </c>
      <c r="B14" s="75">
        <f t="shared" si="2"/>
        <v>0</v>
      </c>
      <c r="C14" s="75">
        <f t="shared" si="2"/>
        <v>0</v>
      </c>
      <c r="D14" s="80"/>
      <c r="E14" s="80"/>
      <c r="F14" s="80"/>
      <c r="G14" s="80"/>
      <c r="H14" s="80"/>
      <c r="I14" s="80"/>
      <c r="J14" s="80"/>
      <c r="K14" s="80"/>
      <c r="L14" s="80"/>
      <c r="M14" s="80"/>
    </row>
    <row r="15" spans="1:13" s="50" customFormat="1" ht="21.75" customHeight="1" thickBot="1">
      <c r="A15" s="41" t="s">
        <v>118</v>
      </c>
      <c r="B15" s="75">
        <f t="shared" si="2"/>
        <v>8</v>
      </c>
      <c r="C15" s="75">
        <f t="shared" si="2"/>
        <v>41</v>
      </c>
      <c r="D15" s="80">
        <v>8</v>
      </c>
      <c r="E15" s="80">
        <v>41</v>
      </c>
      <c r="F15" s="80"/>
      <c r="G15" s="80"/>
      <c r="H15" s="80"/>
      <c r="I15" s="80"/>
      <c r="J15" s="80"/>
      <c r="K15" s="80"/>
      <c r="L15" s="80"/>
      <c r="M15" s="80"/>
    </row>
    <row r="16" spans="1:13" s="50" customFormat="1" ht="21.75" customHeight="1" thickBot="1">
      <c r="A16" s="54" t="s">
        <v>119</v>
      </c>
      <c r="B16" s="74">
        <f t="shared" ref="B16:M16" si="3">SUM(B17:B27)</f>
        <v>10</v>
      </c>
      <c r="C16" s="74">
        <f t="shared" si="3"/>
        <v>759</v>
      </c>
      <c r="D16" s="74">
        <f t="shared" si="3"/>
        <v>9</v>
      </c>
      <c r="E16" s="74">
        <f t="shared" si="3"/>
        <v>382</v>
      </c>
      <c r="F16" s="74">
        <f>SUM(F17:F27)</f>
        <v>0</v>
      </c>
      <c r="G16" s="74">
        <f>SUM(G17:G27)</f>
        <v>0</v>
      </c>
      <c r="H16" s="74">
        <f t="shared" si="3"/>
        <v>0</v>
      </c>
      <c r="I16" s="74">
        <f t="shared" si="3"/>
        <v>0</v>
      </c>
      <c r="J16" s="74">
        <f t="shared" si="3"/>
        <v>0</v>
      </c>
      <c r="K16" s="74">
        <f t="shared" si="3"/>
        <v>0</v>
      </c>
      <c r="L16" s="74">
        <f t="shared" si="3"/>
        <v>1</v>
      </c>
      <c r="M16" s="74">
        <f t="shared" si="3"/>
        <v>377</v>
      </c>
    </row>
    <row r="17" spans="1:13" s="50" customFormat="1" ht="21.75" customHeight="1">
      <c r="A17" s="43" t="s">
        <v>120</v>
      </c>
      <c r="B17" s="75">
        <f>SUM(D17,F17,H17,J17,L17)</f>
        <v>0</v>
      </c>
      <c r="C17" s="75">
        <f>SUM(E17,G17,I17,K17,M17)</f>
        <v>0</v>
      </c>
      <c r="D17" s="80"/>
      <c r="E17" s="80"/>
      <c r="F17" s="80"/>
      <c r="G17" s="80"/>
      <c r="H17" s="80"/>
      <c r="I17" s="80"/>
      <c r="J17" s="80"/>
      <c r="K17" s="80"/>
      <c r="L17" s="80"/>
      <c r="M17" s="80"/>
    </row>
    <row r="18" spans="1:13" s="50" customFormat="1" ht="21.75" customHeight="1">
      <c r="A18" s="41" t="s">
        <v>121</v>
      </c>
      <c r="B18" s="75">
        <f t="shared" ref="B18:C27" si="4">SUM(D18,F18,H18,J18,L18)</f>
        <v>3</v>
      </c>
      <c r="C18" s="75">
        <f t="shared" si="4"/>
        <v>35</v>
      </c>
      <c r="D18" s="80">
        <v>3</v>
      </c>
      <c r="E18" s="80">
        <v>35</v>
      </c>
      <c r="F18" s="80"/>
      <c r="G18" s="80"/>
      <c r="H18" s="80"/>
      <c r="I18" s="80"/>
      <c r="J18" s="80"/>
      <c r="K18" s="80"/>
      <c r="L18" s="80"/>
      <c r="M18" s="80"/>
    </row>
    <row r="19" spans="1:13" s="50" customFormat="1" ht="21.75" customHeight="1">
      <c r="A19" s="41" t="s">
        <v>122</v>
      </c>
      <c r="B19" s="75">
        <f t="shared" si="4"/>
        <v>5</v>
      </c>
      <c r="C19" s="75">
        <f t="shared" si="4"/>
        <v>123</v>
      </c>
      <c r="D19" s="80">
        <v>5</v>
      </c>
      <c r="E19" s="80">
        <v>123</v>
      </c>
      <c r="F19" s="80"/>
      <c r="G19" s="80"/>
      <c r="H19" s="80"/>
      <c r="I19" s="80"/>
      <c r="J19" s="80"/>
      <c r="K19" s="80"/>
      <c r="L19" s="80"/>
      <c r="M19" s="80"/>
    </row>
    <row r="20" spans="1:13" s="50" customFormat="1" ht="21.75" customHeight="1">
      <c r="A20" s="41" t="s">
        <v>123</v>
      </c>
      <c r="B20" s="75">
        <f t="shared" si="4"/>
        <v>0</v>
      </c>
      <c r="C20" s="75">
        <f t="shared" si="4"/>
        <v>0</v>
      </c>
      <c r="D20" s="80"/>
      <c r="E20" s="80"/>
      <c r="F20" s="80"/>
      <c r="G20" s="80"/>
      <c r="H20" s="80"/>
      <c r="I20" s="80"/>
      <c r="J20" s="80"/>
      <c r="K20" s="80"/>
      <c r="L20" s="80"/>
      <c r="M20" s="80"/>
    </row>
    <row r="21" spans="1:13" s="50" customFormat="1" ht="21.75" customHeight="1">
      <c r="A21" s="41" t="s">
        <v>124</v>
      </c>
      <c r="B21" s="75">
        <f t="shared" si="4"/>
        <v>2</v>
      </c>
      <c r="C21" s="75">
        <f t="shared" si="4"/>
        <v>601</v>
      </c>
      <c r="D21" s="80">
        <v>1</v>
      </c>
      <c r="E21" s="80">
        <v>224</v>
      </c>
      <c r="F21" s="80"/>
      <c r="G21" s="80"/>
      <c r="H21" s="80"/>
      <c r="I21" s="80"/>
      <c r="J21" s="80"/>
      <c r="K21" s="80"/>
      <c r="L21" s="80">
        <v>1</v>
      </c>
      <c r="M21" s="80">
        <v>377</v>
      </c>
    </row>
    <row r="22" spans="1:13" s="50" customFormat="1" ht="21.75" customHeight="1">
      <c r="A22" s="41" t="s">
        <v>125</v>
      </c>
      <c r="B22" s="75">
        <f t="shared" si="4"/>
        <v>0</v>
      </c>
      <c r="C22" s="75">
        <f t="shared" si="4"/>
        <v>0</v>
      </c>
      <c r="D22" s="80"/>
      <c r="E22" s="80"/>
      <c r="F22" s="80"/>
      <c r="G22" s="80"/>
      <c r="H22" s="80"/>
      <c r="I22" s="80"/>
      <c r="J22" s="80"/>
      <c r="K22" s="80"/>
      <c r="L22" s="80"/>
      <c r="M22" s="80"/>
    </row>
    <row r="23" spans="1:13" s="50" customFormat="1" ht="21.75" customHeight="1">
      <c r="A23" s="41" t="s">
        <v>126</v>
      </c>
      <c r="B23" s="75">
        <f t="shared" si="4"/>
        <v>0</v>
      </c>
      <c r="C23" s="75">
        <f t="shared" si="4"/>
        <v>0</v>
      </c>
      <c r="D23" s="80"/>
      <c r="E23" s="80"/>
      <c r="F23" s="80"/>
      <c r="G23" s="80"/>
      <c r="H23" s="80"/>
      <c r="I23" s="80"/>
      <c r="J23" s="80"/>
      <c r="K23" s="80"/>
      <c r="L23" s="80"/>
      <c r="M23" s="80"/>
    </row>
    <row r="24" spans="1:13" s="50" customFormat="1" ht="21.75" customHeight="1">
      <c r="A24" s="41" t="s">
        <v>127</v>
      </c>
      <c r="B24" s="75">
        <f t="shared" si="4"/>
        <v>0</v>
      </c>
      <c r="C24" s="75">
        <f t="shared" si="4"/>
        <v>0</v>
      </c>
      <c r="D24" s="80"/>
      <c r="E24" s="80"/>
      <c r="F24" s="80"/>
      <c r="G24" s="80"/>
      <c r="H24" s="80"/>
      <c r="I24" s="80"/>
      <c r="J24" s="80"/>
      <c r="K24" s="80"/>
      <c r="L24" s="80"/>
      <c r="M24" s="80"/>
    </row>
    <row r="25" spans="1:13" s="50" customFormat="1" ht="21.75" customHeight="1">
      <c r="A25" s="41" t="s">
        <v>128</v>
      </c>
      <c r="B25" s="75">
        <f t="shared" si="4"/>
        <v>0</v>
      </c>
      <c r="C25" s="75">
        <f t="shared" si="4"/>
        <v>0</v>
      </c>
      <c r="D25" s="80"/>
      <c r="E25" s="80"/>
      <c r="F25" s="80"/>
      <c r="G25" s="80"/>
      <c r="H25" s="80"/>
      <c r="I25" s="80"/>
      <c r="J25" s="80"/>
      <c r="K25" s="80"/>
      <c r="L25" s="80"/>
      <c r="M25" s="80"/>
    </row>
    <row r="26" spans="1:13" s="50" customFormat="1" ht="21.75" customHeight="1">
      <c r="A26" s="41" t="s">
        <v>129</v>
      </c>
      <c r="B26" s="75">
        <f t="shared" si="4"/>
        <v>0</v>
      </c>
      <c r="C26" s="75">
        <f t="shared" si="4"/>
        <v>0</v>
      </c>
      <c r="D26" s="80"/>
      <c r="E26" s="80"/>
      <c r="F26" s="80"/>
      <c r="G26" s="80"/>
      <c r="H26" s="80"/>
      <c r="I26" s="80"/>
      <c r="J26" s="80"/>
      <c r="K26" s="80"/>
      <c r="L26" s="80"/>
      <c r="M26" s="80"/>
    </row>
    <row r="27" spans="1:13" s="50" customFormat="1" ht="21.75" customHeight="1">
      <c r="A27" s="41" t="s">
        <v>130</v>
      </c>
      <c r="B27" s="75">
        <f t="shared" si="4"/>
        <v>0</v>
      </c>
      <c r="C27" s="75">
        <f t="shared" si="4"/>
        <v>0</v>
      </c>
      <c r="D27" s="80"/>
      <c r="E27" s="80"/>
      <c r="F27" s="80"/>
      <c r="G27" s="80"/>
      <c r="H27" s="80"/>
      <c r="I27" s="80"/>
      <c r="J27" s="80"/>
      <c r="K27" s="80"/>
      <c r="L27" s="80"/>
      <c r="M27" s="80"/>
    </row>
  </sheetData>
  <mergeCells count="8">
    <mergeCell ref="A1:M1"/>
    <mergeCell ref="A3:A4"/>
    <mergeCell ref="B3:C3"/>
    <mergeCell ref="D3:E3"/>
    <mergeCell ref="F3:G3"/>
    <mergeCell ref="H3:I3"/>
    <mergeCell ref="J3:K3"/>
    <mergeCell ref="L3:M3"/>
  </mergeCells>
  <phoneticPr fontId="2" type="noConversion"/>
  <pageMargins left="0.6" right="0.38" top="0.43307086614173229" bottom="0.39370078740157483" header="0.35433070866141736" footer="0.31496062992125984"/>
  <pageSetup paperSize="9" scale="9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11</vt:i4>
      </vt:variant>
      <vt:variant>
        <vt:lpstr>이름이 지정된 범위</vt:lpstr>
      </vt:variant>
      <vt:variant>
        <vt:i4>4</vt:i4>
      </vt:variant>
    </vt:vector>
  </HeadingPairs>
  <TitlesOfParts>
    <vt:vector size="15" baseType="lpstr">
      <vt:lpstr>징수실적</vt:lpstr>
      <vt:lpstr>1-3-1</vt:lpstr>
      <vt:lpstr>1-3-2</vt:lpstr>
      <vt:lpstr>1-3-3</vt:lpstr>
      <vt:lpstr>1-1채권확보</vt:lpstr>
      <vt:lpstr>2-3-1</vt:lpstr>
      <vt:lpstr>2-3-2</vt:lpstr>
      <vt:lpstr>2-3-3</vt:lpstr>
      <vt:lpstr>3-3-1</vt:lpstr>
      <vt:lpstr>3-3-2</vt:lpstr>
      <vt:lpstr>3-3-3</vt:lpstr>
      <vt:lpstr>'1-3-2'!Print_Area</vt:lpstr>
      <vt:lpstr>'1-3-3'!Print_Area</vt:lpstr>
      <vt:lpstr>'3-3-2'!Print_Area</vt:lpstr>
      <vt:lpstr>'3-3-3'!Print_Area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</dc:creator>
  <cp:lastModifiedBy>user</cp:lastModifiedBy>
  <cp:lastPrinted>2014-05-09T00:17:13Z</cp:lastPrinted>
  <dcterms:created xsi:type="dcterms:W3CDTF">1999-04-08T04:49:33Z</dcterms:created>
  <dcterms:modified xsi:type="dcterms:W3CDTF">2015-01-09T02:12:56Z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1D3F17E2">
    <vt:lpwstr/>
  </property>
  <property fmtid="{D5CDD505-2E9C-101B-9397-08002B2CF9AE}" pid="21" name="IVID13451200">
    <vt:lpwstr/>
  </property>
  <property fmtid="{D5CDD505-2E9C-101B-9397-08002B2CF9AE}" pid="22" name="IVID475611CF">
    <vt:lpwstr/>
  </property>
  <property fmtid="{D5CDD505-2E9C-101B-9397-08002B2CF9AE}" pid="23" name="IVID302D13DA">
    <vt:lpwstr/>
  </property>
  <property fmtid="{D5CDD505-2E9C-101B-9397-08002B2CF9AE}" pid="24" name="IVIDD5915D9">
    <vt:lpwstr/>
  </property>
  <property fmtid="{D5CDD505-2E9C-101B-9397-08002B2CF9AE}" pid="25" name="IVID17F6384A">
    <vt:lpwstr/>
  </property>
  <property fmtid="{D5CDD505-2E9C-101B-9397-08002B2CF9AE}" pid="26" name="IVID3B5A10EA">
    <vt:lpwstr/>
  </property>
  <property fmtid="{D5CDD505-2E9C-101B-9397-08002B2CF9AE}" pid="27" name="IVID3D0F16E3">
    <vt:lpwstr/>
  </property>
  <property fmtid="{D5CDD505-2E9C-101B-9397-08002B2CF9AE}" pid="28" name="IVID30260FFC">
    <vt:lpwstr/>
  </property>
  <property fmtid="{D5CDD505-2E9C-101B-9397-08002B2CF9AE}" pid="29" name="IVID2F301BED">
    <vt:lpwstr/>
  </property>
  <property fmtid="{D5CDD505-2E9C-101B-9397-08002B2CF9AE}" pid="30" name="IVID2F1117F5">
    <vt:lpwstr/>
  </property>
  <property fmtid="{D5CDD505-2E9C-101B-9397-08002B2CF9AE}" pid="31" name="IVID121617DE">
    <vt:lpwstr/>
  </property>
  <property fmtid="{D5CDD505-2E9C-101B-9397-08002B2CF9AE}" pid="32" name="IVID13691AF2">
    <vt:lpwstr/>
  </property>
  <property fmtid="{D5CDD505-2E9C-101B-9397-08002B2CF9AE}" pid="33" name="IVID1A3B0AF0">
    <vt:lpwstr/>
  </property>
  <property fmtid="{D5CDD505-2E9C-101B-9397-08002B2CF9AE}" pid="34" name="IVID373F12DB">
    <vt:lpwstr/>
  </property>
  <property fmtid="{D5CDD505-2E9C-101B-9397-08002B2CF9AE}" pid="35" name="IVID274B1CF5">
    <vt:lpwstr/>
  </property>
  <property fmtid="{D5CDD505-2E9C-101B-9397-08002B2CF9AE}" pid="36" name="IVID2B4E17FA">
    <vt:lpwstr/>
  </property>
  <property fmtid="{D5CDD505-2E9C-101B-9397-08002B2CF9AE}" pid="37" name="IVID253D11EF">
    <vt:lpwstr/>
  </property>
  <property fmtid="{D5CDD505-2E9C-101B-9397-08002B2CF9AE}" pid="38" name="IVID102124BA">
    <vt:lpwstr/>
  </property>
  <property fmtid="{D5CDD505-2E9C-101B-9397-08002B2CF9AE}" pid="39" name="IVID3D1509D0">
    <vt:lpwstr/>
  </property>
  <property fmtid="{D5CDD505-2E9C-101B-9397-08002B2CF9AE}" pid="40" name="IVID35641901">
    <vt:lpwstr/>
  </property>
  <property fmtid="{D5CDD505-2E9C-101B-9397-08002B2CF9AE}" pid="41" name="IVID45E1ED9">
    <vt:lpwstr/>
  </property>
  <property fmtid="{D5CDD505-2E9C-101B-9397-08002B2CF9AE}" pid="42" name="IVID324113D1">
    <vt:lpwstr/>
  </property>
  <property fmtid="{D5CDD505-2E9C-101B-9397-08002B2CF9AE}" pid="43" name="IVID1A2D1903">
    <vt:lpwstr/>
  </property>
  <property fmtid="{D5CDD505-2E9C-101B-9397-08002B2CF9AE}" pid="44" name="IVID222F6E42">
    <vt:lpwstr/>
  </property>
  <property fmtid="{D5CDD505-2E9C-101B-9397-08002B2CF9AE}" pid="45" name="IVID137012E9">
    <vt:lpwstr/>
  </property>
  <property fmtid="{D5CDD505-2E9C-101B-9397-08002B2CF9AE}" pid="46" name="IVID3D4D17F3">
    <vt:lpwstr/>
  </property>
  <property fmtid="{D5CDD505-2E9C-101B-9397-08002B2CF9AE}" pid="47" name="IVID2F2214CF">
    <vt:lpwstr/>
  </property>
  <property fmtid="{D5CDD505-2E9C-101B-9397-08002B2CF9AE}" pid="48" name="IVID212812E2">
    <vt:lpwstr/>
  </property>
  <property fmtid="{D5CDD505-2E9C-101B-9397-08002B2CF9AE}" pid="49" name="IVID174513DF">
    <vt:lpwstr/>
  </property>
  <property fmtid="{D5CDD505-2E9C-101B-9397-08002B2CF9AE}" pid="50" name="IVID14481408">
    <vt:lpwstr/>
  </property>
  <property fmtid="{D5CDD505-2E9C-101B-9397-08002B2CF9AE}" pid="51" name="IVID2E670A05">
    <vt:lpwstr/>
  </property>
  <property fmtid="{D5CDD505-2E9C-101B-9397-08002B2CF9AE}" pid="52" name="IVID2A161305">
    <vt:lpwstr/>
  </property>
  <property fmtid="{D5CDD505-2E9C-101B-9397-08002B2CF9AE}" pid="53" name="IVID173E1206">
    <vt:lpwstr/>
  </property>
  <property fmtid="{D5CDD505-2E9C-101B-9397-08002B2CF9AE}" pid="54" name="IVID232310EC">
    <vt:lpwstr/>
  </property>
  <property fmtid="{D5CDD505-2E9C-101B-9397-08002B2CF9AE}" pid="55" name="IVID133D1AE5">
    <vt:lpwstr/>
  </property>
  <property fmtid="{D5CDD505-2E9C-101B-9397-08002B2CF9AE}" pid="56" name="IVIDF6113D9">
    <vt:lpwstr/>
  </property>
  <property fmtid="{D5CDD505-2E9C-101B-9397-08002B2CF9AE}" pid="57" name="IVID362E14DB">
    <vt:lpwstr/>
  </property>
  <property fmtid="{D5CDD505-2E9C-101B-9397-08002B2CF9AE}" pid="58" name="IVID1F6511DB">
    <vt:lpwstr/>
  </property>
  <property fmtid="{D5CDD505-2E9C-101B-9397-08002B2CF9AE}" pid="59" name="IVID3F1D10E8">
    <vt:lpwstr/>
  </property>
  <property fmtid="{D5CDD505-2E9C-101B-9397-08002B2CF9AE}" pid="60" name="IVID144313EE">
    <vt:lpwstr/>
  </property>
  <property fmtid="{D5CDD505-2E9C-101B-9397-08002B2CF9AE}" pid="61" name="IVID272C0FEF">
    <vt:lpwstr/>
  </property>
  <property fmtid="{D5CDD505-2E9C-101B-9397-08002B2CF9AE}" pid="62" name="IVID240A1504">
    <vt:lpwstr/>
  </property>
  <property fmtid="{D5CDD505-2E9C-101B-9397-08002B2CF9AE}" pid="63" name="IVID2E511106">
    <vt:lpwstr/>
  </property>
  <property fmtid="{D5CDD505-2E9C-101B-9397-08002B2CF9AE}" pid="64" name="IVID2A6D14EB">
    <vt:lpwstr/>
  </property>
  <property fmtid="{D5CDD505-2E9C-101B-9397-08002B2CF9AE}" pid="65" name="IVID386F14FA">
    <vt:lpwstr/>
  </property>
  <property fmtid="{D5CDD505-2E9C-101B-9397-08002B2CF9AE}" pid="66" name="IVIDA1B07F3">
    <vt:lpwstr/>
  </property>
  <property fmtid="{D5CDD505-2E9C-101B-9397-08002B2CF9AE}" pid="67" name="IVID2A6715D8">
    <vt:lpwstr/>
  </property>
  <property fmtid="{D5CDD505-2E9C-101B-9397-08002B2CF9AE}" pid="68" name="IVID222D19FF">
    <vt:lpwstr/>
  </property>
  <property fmtid="{D5CDD505-2E9C-101B-9397-08002B2CF9AE}" pid="69" name="IVID2D4D15EB">
    <vt:lpwstr/>
  </property>
  <property fmtid="{D5CDD505-2E9C-101B-9397-08002B2CF9AE}" pid="70" name="IVID1A3517F4">
    <vt:lpwstr/>
  </property>
  <property fmtid="{D5CDD505-2E9C-101B-9397-08002B2CF9AE}" pid="71" name="IVID2B0E1302">
    <vt:lpwstr/>
  </property>
  <property fmtid="{D5CDD505-2E9C-101B-9397-08002B2CF9AE}" pid="72" name="IVID332E19D7">
    <vt:lpwstr/>
  </property>
  <property fmtid="{D5CDD505-2E9C-101B-9397-08002B2CF9AE}" pid="73" name="IVID22261800">
    <vt:lpwstr/>
  </property>
  <property fmtid="{D5CDD505-2E9C-101B-9397-08002B2CF9AE}" pid="74" name="IVID325116DE">
    <vt:lpwstr/>
  </property>
  <property fmtid="{D5CDD505-2E9C-101B-9397-08002B2CF9AE}" pid="75" name="IVID81113D2">
    <vt:lpwstr/>
  </property>
  <property fmtid="{D5CDD505-2E9C-101B-9397-08002B2CF9AE}" pid="76" name="IVID1D231201">
    <vt:lpwstr/>
  </property>
  <property fmtid="{D5CDD505-2E9C-101B-9397-08002B2CF9AE}" pid="77" name="IVID366A14F0">
    <vt:lpwstr/>
  </property>
  <property fmtid="{D5CDD505-2E9C-101B-9397-08002B2CF9AE}" pid="78" name="IVID316311F9">
    <vt:lpwstr/>
  </property>
  <property fmtid="{D5CDD505-2E9C-101B-9397-08002B2CF9AE}" pid="79" name="IVIDE0715F1">
    <vt:lpwstr/>
  </property>
  <property fmtid="{D5CDD505-2E9C-101B-9397-08002B2CF9AE}" pid="80" name="IVID3B5816EC">
    <vt:lpwstr/>
  </property>
  <property fmtid="{D5CDD505-2E9C-101B-9397-08002B2CF9AE}" pid="81" name="IVID351414F8">
    <vt:lpwstr/>
  </property>
  <property fmtid="{D5CDD505-2E9C-101B-9397-08002B2CF9AE}" pid="82" name="IVID2F251AE7">
    <vt:lpwstr/>
  </property>
  <property fmtid="{D5CDD505-2E9C-101B-9397-08002B2CF9AE}" pid="83" name="IVID2A5E1D03">
    <vt:lpwstr/>
  </property>
  <property fmtid="{D5CDD505-2E9C-101B-9397-08002B2CF9AE}" pid="84" name="IVID306310DF">
    <vt:lpwstr/>
  </property>
  <property fmtid="{D5CDD505-2E9C-101B-9397-08002B2CF9AE}" pid="85" name="IVID266F16CF">
    <vt:lpwstr/>
  </property>
  <property fmtid="{D5CDD505-2E9C-101B-9397-08002B2CF9AE}" pid="86" name="IVID307414D1">
    <vt:lpwstr/>
  </property>
  <property fmtid="{D5CDD505-2E9C-101B-9397-08002B2CF9AE}" pid="87" name="IVID344B1400">
    <vt:lpwstr/>
  </property>
  <property fmtid="{D5CDD505-2E9C-101B-9397-08002B2CF9AE}" pid="88" name="IVID135B1DF5">
    <vt:lpwstr/>
  </property>
  <property fmtid="{D5CDD505-2E9C-101B-9397-08002B2CF9AE}" pid="89" name="IVID1A3716D3">
    <vt:lpwstr/>
  </property>
  <property fmtid="{D5CDD505-2E9C-101B-9397-08002B2CF9AE}" pid="90" name="IVIDD1916DB">
    <vt:lpwstr/>
  </property>
  <property fmtid="{D5CDD505-2E9C-101B-9397-08002B2CF9AE}" pid="91" name="IVID11431AF1">
    <vt:lpwstr/>
  </property>
  <property fmtid="{D5CDD505-2E9C-101B-9397-08002B2CF9AE}" pid="92" name="IVID1B2C19F3">
    <vt:lpwstr/>
  </property>
  <property fmtid="{D5CDD505-2E9C-101B-9397-08002B2CF9AE}" pid="93" name="IVIDD5E0FE6">
    <vt:lpwstr/>
  </property>
  <property fmtid="{D5CDD505-2E9C-101B-9397-08002B2CF9AE}" pid="94" name="IVID162D1605">
    <vt:lpwstr/>
  </property>
  <property fmtid="{D5CDD505-2E9C-101B-9397-08002B2CF9AE}" pid="95" name="IVID28741007">
    <vt:lpwstr/>
  </property>
  <property fmtid="{D5CDD505-2E9C-101B-9397-08002B2CF9AE}" pid="96" name="IVID2A3614FA">
    <vt:lpwstr/>
  </property>
  <property fmtid="{D5CDD505-2E9C-101B-9397-08002B2CF9AE}" pid="97" name="IVID15231CDF">
    <vt:lpwstr/>
  </property>
  <property fmtid="{D5CDD505-2E9C-101B-9397-08002B2CF9AE}" pid="98" name="IVID322814F3">
    <vt:lpwstr/>
  </property>
  <property fmtid="{D5CDD505-2E9C-101B-9397-08002B2CF9AE}" pid="99" name="IVID2F6C14EF">
    <vt:lpwstr/>
  </property>
  <property fmtid="{D5CDD505-2E9C-101B-9397-08002B2CF9AE}" pid="100" name="IVID252617FB">
    <vt:lpwstr/>
  </property>
  <property fmtid="{D5CDD505-2E9C-101B-9397-08002B2CF9AE}" pid="101" name="IVIDA0D1BD8">
    <vt:lpwstr/>
  </property>
  <property fmtid="{D5CDD505-2E9C-101B-9397-08002B2CF9AE}" pid="102" name="IVID3E4418F8">
    <vt:lpwstr/>
  </property>
  <property fmtid="{D5CDD505-2E9C-101B-9397-08002B2CF9AE}" pid="103" name="IVID18751B08">
    <vt:lpwstr/>
  </property>
  <property fmtid="{D5CDD505-2E9C-101B-9397-08002B2CF9AE}" pid="104" name="IVID242E11FA">
    <vt:lpwstr/>
  </property>
  <property fmtid="{D5CDD505-2E9C-101B-9397-08002B2CF9AE}" pid="105" name="IVID2C5B17D5">
    <vt:lpwstr/>
  </property>
  <property fmtid="{D5CDD505-2E9C-101B-9397-08002B2CF9AE}" pid="106" name="IVID1D4D0E00">
    <vt:lpwstr/>
  </property>
  <property fmtid="{D5CDD505-2E9C-101B-9397-08002B2CF9AE}" pid="107" name="IVID176B1807">
    <vt:lpwstr/>
  </property>
  <property fmtid="{D5CDD505-2E9C-101B-9397-08002B2CF9AE}" pid="108" name="IVID1C4C1ED2">
    <vt:lpwstr/>
  </property>
  <property fmtid="{D5CDD505-2E9C-101B-9397-08002B2CF9AE}" pid="109" name="IVID3C5710EC">
    <vt:lpwstr/>
  </property>
  <property fmtid="{D5CDD505-2E9C-101B-9397-08002B2CF9AE}" pid="110" name="IVID16F44373">
    <vt:lpwstr/>
  </property>
  <property fmtid="{D5CDD505-2E9C-101B-9397-08002B2CF9AE}" pid="111" name="IVID44F14F6">
    <vt:lpwstr/>
  </property>
  <property fmtid="{D5CDD505-2E9C-101B-9397-08002B2CF9AE}" pid="112" name="IVID3C1C1DFD">
    <vt:lpwstr/>
  </property>
  <property fmtid="{D5CDD505-2E9C-101B-9397-08002B2CF9AE}" pid="113" name="IVID2169180B">
    <vt:lpwstr/>
  </property>
  <property fmtid="{D5CDD505-2E9C-101B-9397-08002B2CF9AE}" pid="114" name="IVID3B3714D9">
    <vt:lpwstr/>
  </property>
  <property fmtid="{D5CDD505-2E9C-101B-9397-08002B2CF9AE}" pid="115" name="IVID2C7117F2">
    <vt:lpwstr/>
  </property>
  <property fmtid="{D5CDD505-2E9C-101B-9397-08002B2CF9AE}" pid="116" name="IVID1B780FF3">
    <vt:lpwstr/>
  </property>
  <property fmtid="{D5CDD505-2E9C-101B-9397-08002B2CF9AE}" pid="117" name="IVID2B3F11FE">
    <vt:lpwstr/>
  </property>
  <property fmtid="{D5CDD505-2E9C-101B-9397-08002B2CF9AE}" pid="118" name="IVID215117D4">
    <vt:lpwstr/>
  </property>
  <property fmtid="{D5CDD505-2E9C-101B-9397-08002B2CF9AE}" pid="119" name="IVID7741001">
    <vt:lpwstr/>
  </property>
  <property fmtid="{D5CDD505-2E9C-101B-9397-08002B2CF9AE}" pid="120" name="IVID1B5D11F6">
    <vt:lpwstr/>
  </property>
  <property fmtid="{D5CDD505-2E9C-101B-9397-08002B2CF9AE}" pid="121" name="IVID341C1704">
    <vt:lpwstr/>
  </property>
  <property fmtid="{D5CDD505-2E9C-101B-9397-08002B2CF9AE}" pid="122" name="IVID2C231BD0">
    <vt:lpwstr/>
  </property>
  <property fmtid="{D5CDD505-2E9C-101B-9397-08002B2CF9AE}" pid="123" name="IVID463713F2">
    <vt:lpwstr/>
  </property>
  <property fmtid="{D5CDD505-2E9C-101B-9397-08002B2CF9AE}" pid="124" name="IVID315A1703">
    <vt:lpwstr/>
  </property>
  <property fmtid="{D5CDD505-2E9C-101B-9397-08002B2CF9AE}" pid="125" name="IVID33601201">
    <vt:lpwstr/>
  </property>
  <property fmtid="{D5CDD505-2E9C-101B-9397-08002B2CF9AE}" pid="126" name="IVID122E10F9">
    <vt:lpwstr/>
  </property>
  <property fmtid="{D5CDD505-2E9C-101B-9397-08002B2CF9AE}" pid="127" name="IVID11400EEF">
    <vt:lpwstr/>
  </property>
  <property fmtid="{D5CDD505-2E9C-101B-9397-08002B2CF9AE}" pid="128" name="IVID235818E0">
    <vt:lpwstr/>
  </property>
  <property fmtid="{D5CDD505-2E9C-101B-9397-08002B2CF9AE}" pid="129" name="IVID1B6514F6">
    <vt:lpwstr/>
  </property>
  <property fmtid="{D5CDD505-2E9C-101B-9397-08002B2CF9AE}" pid="130" name="IVID2D5419EB">
    <vt:lpwstr/>
  </property>
  <property fmtid="{D5CDD505-2E9C-101B-9397-08002B2CF9AE}" pid="131" name="IVID396011FD">
    <vt:lpwstr/>
  </property>
  <property fmtid="{D5CDD505-2E9C-101B-9397-08002B2CF9AE}" pid="132" name="IVID76915DA">
    <vt:lpwstr/>
  </property>
  <property fmtid="{D5CDD505-2E9C-101B-9397-08002B2CF9AE}" pid="133" name="IVID292711DB">
    <vt:lpwstr/>
  </property>
  <property fmtid="{D5CDD505-2E9C-101B-9397-08002B2CF9AE}" pid="134" name="IVID247917D9">
    <vt:lpwstr/>
  </property>
  <property fmtid="{D5CDD505-2E9C-101B-9397-08002B2CF9AE}" pid="135" name="IVID3B3616E1">
    <vt:lpwstr/>
  </property>
  <property fmtid="{D5CDD505-2E9C-101B-9397-08002B2CF9AE}" pid="136" name="IVID224D07F3">
    <vt:lpwstr/>
  </property>
  <property fmtid="{D5CDD505-2E9C-101B-9397-08002B2CF9AE}" pid="137" name="IVID1A6317EC">
    <vt:lpwstr/>
  </property>
  <property fmtid="{D5CDD505-2E9C-101B-9397-08002B2CF9AE}" pid="138" name="IVID2D2117EA">
    <vt:lpwstr/>
  </property>
  <property fmtid="{D5CDD505-2E9C-101B-9397-08002B2CF9AE}" pid="139" name="IVID407116E5">
    <vt:lpwstr/>
  </property>
  <property fmtid="{D5CDD505-2E9C-101B-9397-08002B2CF9AE}" pid="140" name="IVID183C1608">
    <vt:lpwstr/>
  </property>
  <property fmtid="{D5CDD505-2E9C-101B-9397-08002B2CF9AE}" pid="141" name="IVID296B14ED">
    <vt:lpwstr/>
  </property>
  <property fmtid="{D5CDD505-2E9C-101B-9397-08002B2CF9AE}" pid="142" name="IVID323C16EB">
    <vt:lpwstr/>
  </property>
  <property fmtid="{D5CDD505-2E9C-101B-9397-08002B2CF9AE}" pid="143" name="IVID321507FB">
    <vt:lpwstr/>
  </property>
  <property fmtid="{D5CDD505-2E9C-101B-9397-08002B2CF9AE}" pid="144" name="IVID325417FC">
    <vt:lpwstr/>
  </property>
  <property fmtid="{D5CDD505-2E9C-101B-9397-08002B2CF9AE}" pid="145" name="IVID29500B09">
    <vt:lpwstr/>
  </property>
  <property fmtid="{D5CDD505-2E9C-101B-9397-08002B2CF9AE}" pid="146" name="IVID14221700">
    <vt:lpwstr/>
  </property>
  <property fmtid="{D5CDD505-2E9C-101B-9397-08002B2CF9AE}" pid="147" name="IVID1E451EF3">
    <vt:lpwstr/>
  </property>
  <property fmtid="{D5CDD505-2E9C-101B-9397-08002B2CF9AE}" pid="148" name="IVID347407DB">
    <vt:lpwstr/>
  </property>
  <property fmtid="{D5CDD505-2E9C-101B-9397-08002B2CF9AE}" pid="149" name="IVID1A7114DE">
    <vt:lpwstr/>
  </property>
  <property fmtid="{D5CDD505-2E9C-101B-9397-08002B2CF9AE}" pid="150" name="IVID45611BDE">
    <vt:lpwstr/>
  </property>
  <property fmtid="{D5CDD505-2E9C-101B-9397-08002B2CF9AE}" pid="151" name="IVID26AB3C3D">
    <vt:lpwstr/>
  </property>
  <property fmtid="{D5CDD505-2E9C-101B-9397-08002B2CF9AE}" pid="152" name="IVID7290E0A">
    <vt:lpwstr/>
  </property>
  <property fmtid="{D5CDD505-2E9C-101B-9397-08002B2CF9AE}" pid="153" name="IVID3B4715DE">
    <vt:lpwstr/>
  </property>
  <property fmtid="{D5CDD505-2E9C-101B-9397-08002B2CF9AE}" pid="154" name="IVID217313F1">
    <vt:lpwstr/>
  </property>
  <property fmtid="{D5CDD505-2E9C-101B-9397-08002B2CF9AE}" pid="155" name="IVID2B2B07D1">
    <vt:lpwstr/>
  </property>
  <property fmtid="{D5CDD505-2E9C-101B-9397-08002B2CF9AE}" pid="156" name="IVID3F201208">
    <vt:lpwstr/>
  </property>
  <property fmtid="{D5CDD505-2E9C-101B-9397-08002B2CF9AE}" pid="157" name="IVID146518D7">
    <vt:lpwstr/>
  </property>
  <property fmtid="{D5CDD505-2E9C-101B-9397-08002B2CF9AE}" pid="158" name="IVID345517D0">
    <vt:lpwstr/>
  </property>
  <property fmtid="{D5CDD505-2E9C-101B-9397-08002B2CF9AE}" pid="159" name="IVID12201C0B">
    <vt:lpwstr/>
  </property>
  <property fmtid="{D5CDD505-2E9C-101B-9397-08002B2CF9AE}" pid="160" name="IVID294518F5">
    <vt:lpwstr/>
  </property>
  <property fmtid="{D5CDD505-2E9C-101B-9397-08002B2CF9AE}" pid="161" name="IVID376810FC">
    <vt:lpwstr/>
  </property>
  <property fmtid="{D5CDD505-2E9C-101B-9397-08002B2CF9AE}" pid="162" name="IVID116216F5">
    <vt:lpwstr/>
  </property>
  <property fmtid="{D5CDD505-2E9C-101B-9397-08002B2CF9AE}" pid="163" name="IVID213307D7">
    <vt:lpwstr/>
  </property>
  <property fmtid="{D5CDD505-2E9C-101B-9397-08002B2CF9AE}" pid="164" name="IVID2C4D18E8">
    <vt:lpwstr/>
  </property>
  <property fmtid="{D5CDD505-2E9C-101B-9397-08002B2CF9AE}" pid="165" name="IVID306B1CFA">
    <vt:lpwstr/>
  </property>
  <property fmtid="{D5CDD505-2E9C-101B-9397-08002B2CF9AE}" pid="166" name="IVID2C1E12D1">
    <vt:lpwstr/>
  </property>
  <property fmtid="{D5CDD505-2E9C-101B-9397-08002B2CF9AE}" pid="167" name="IVID21301CFB">
    <vt:lpwstr/>
  </property>
  <property fmtid="{D5CDD505-2E9C-101B-9397-08002B2CF9AE}" pid="168" name="IVID3E3A18EF">
    <vt:lpwstr/>
  </property>
  <property fmtid="{D5CDD505-2E9C-101B-9397-08002B2CF9AE}" pid="169" name="IVID19F42C31">
    <vt:lpwstr/>
  </property>
  <property fmtid="{D5CDD505-2E9C-101B-9397-08002B2CF9AE}" pid="170" name="IVID2B741205">
    <vt:lpwstr/>
  </property>
  <property fmtid="{D5CDD505-2E9C-101B-9397-08002B2CF9AE}" pid="171" name="IVID203A1108">
    <vt:lpwstr/>
  </property>
  <property fmtid="{D5CDD505-2E9C-101B-9397-08002B2CF9AE}" pid="172" name="IVID343A11FD">
    <vt:lpwstr/>
  </property>
  <property fmtid="{D5CDD505-2E9C-101B-9397-08002B2CF9AE}" pid="173" name="IVID183416E5">
    <vt:lpwstr/>
  </property>
  <property fmtid="{D5CDD505-2E9C-101B-9397-08002B2CF9AE}" pid="174" name="IVID83011DE">
    <vt:lpwstr/>
  </property>
  <property fmtid="{D5CDD505-2E9C-101B-9397-08002B2CF9AE}" pid="175" name="IVIDD5E16FB">
    <vt:lpwstr/>
  </property>
  <property fmtid="{D5CDD505-2E9C-101B-9397-08002B2CF9AE}" pid="176" name="IVID1EDA2D4D">
    <vt:lpwstr/>
  </property>
  <property fmtid="{D5CDD505-2E9C-101B-9397-08002B2CF9AE}" pid="177" name="IVIDB4119D1">
    <vt:lpwstr/>
  </property>
  <property fmtid="{D5CDD505-2E9C-101B-9397-08002B2CF9AE}" pid="178" name="IVID70614E8">
    <vt:lpwstr/>
  </property>
  <property fmtid="{D5CDD505-2E9C-101B-9397-08002B2CF9AE}" pid="179" name="IVID83E14EA">
    <vt:lpwstr/>
  </property>
  <property fmtid="{D5CDD505-2E9C-101B-9397-08002B2CF9AE}" pid="180" name="IVID1A6C1CDD">
    <vt:lpwstr/>
  </property>
  <property fmtid="{D5CDD505-2E9C-101B-9397-08002B2CF9AE}" pid="181" name="IVID24691CD4">
    <vt:lpwstr/>
  </property>
  <property fmtid="{D5CDD505-2E9C-101B-9397-08002B2CF9AE}" pid="182" name="IVID2F5F18F6">
    <vt:lpwstr/>
  </property>
  <property fmtid="{D5CDD505-2E9C-101B-9397-08002B2CF9AE}" pid="183" name="IVIDC2A07F7">
    <vt:lpwstr/>
  </property>
  <property fmtid="{D5CDD505-2E9C-101B-9397-08002B2CF9AE}" pid="184" name="IVID3A6E10F6">
    <vt:lpwstr/>
  </property>
  <property fmtid="{D5CDD505-2E9C-101B-9397-08002B2CF9AE}" pid="185" name="IVID353810EA">
    <vt:lpwstr/>
  </property>
  <property fmtid="{D5CDD505-2E9C-101B-9397-08002B2CF9AE}" pid="186" name="IVID1F4617E9">
    <vt:lpwstr/>
  </property>
  <property fmtid="{D5CDD505-2E9C-101B-9397-08002B2CF9AE}" pid="187" name="IVID17063A1C">
    <vt:lpwstr/>
  </property>
  <property fmtid="{D5CDD505-2E9C-101B-9397-08002B2CF9AE}" pid="188" name="IVID12611ADE">
    <vt:lpwstr/>
  </property>
  <property fmtid="{D5CDD505-2E9C-101B-9397-08002B2CF9AE}" pid="189" name="IVID32A1AF8">
    <vt:lpwstr/>
  </property>
  <property fmtid="{D5CDD505-2E9C-101B-9397-08002B2CF9AE}" pid="190" name="IVID417511F3">
    <vt:lpwstr/>
  </property>
  <property fmtid="{D5CDD505-2E9C-101B-9397-08002B2CF9AE}" pid="191" name="IVID137812E5">
    <vt:lpwstr/>
  </property>
  <property fmtid="{D5CDD505-2E9C-101B-9397-08002B2CF9AE}" pid="192" name="IVID302217E5">
    <vt:lpwstr/>
  </property>
  <property fmtid="{D5CDD505-2E9C-101B-9397-08002B2CF9AE}" pid="193" name="IVID213C0FF2">
    <vt:lpwstr/>
  </property>
  <property fmtid="{D5CDD505-2E9C-101B-9397-08002B2CF9AE}" pid="194" name="IVID432613D2">
    <vt:lpwstr/>
  </property>
  <property fmtid="{D5CDD505-2E9C-101B-9397-08002B2CF9AE}" pid="195" name="IVID39601803">
    <vt:lpwstr/>
  </property>
  <property fmtid="{D5CDD505-2E9C-101B-9397-08002B2CF9AE}" pid="196" name="IVID394F11F2">
    <vt:lpwstr/>
  </property>
  <property fmtid="{D5CDD505-2E9C-101B-9397-08002B2CF9AE}" pid="197" name="IVID22690F09">
    <vt:lpwstr/>
  </property>
  <property fmtid="{D5CDD505-2E9C-101B-9397-08002B2CF9AE}" pid="198" name="IVID2A4E11EA">
    <vt:lpwstr/>
  </property>
  <property fmtid="{D5CDD505-2E9C-101B-9397-08002B2CF9AE}" pid="199" name="IVID1C5711E4">
    <vt:lpwstr/>
  </property>
  <property fmtid="{D5CDD505-2E9C-101B-9397-08002B2CF9AE}" pid="200" name="IVID267B1704">
    <vt:lpwstr/>
  </property>
  <property fmtid="{D5CDD505-2E9C-101B-9397-08002B2CF9AE}" pid="201" name="IVID95112FF">
    <vt:lpwstr/>
  </property>
  <property fmtid="{D5CDD505-2E9C-101B-9397-08002B2CF9AE}" pid="202" name="IVID20B971C1">
    <vt:lpwstr/>
  </property>
  <property fmtid="{D5CDD505-2E9C-101B-9397-08002B2CF9AE}" pid="203" name="IVID2C3310F2">
    <vt:lpwstr/>
  </property>
  <property fmtid="{D5CDD505-2E9C-101B-9397-08002B2CF9AE}" pid="204" name="IVID21897B16">
    <vt:lpwstr/>
  </property>
  <property fmtid="{D5CDD505-2E9C-101B-9397-08002B2CF9AE}" pid="205" name="IVID2A2915DA">
    <vt:lpwstr/>
  </property>
  <property fmtid="{D5CDD505-2E9C-101B-9397-08002B2CF9AE}" pid="206" name="IVID346010D2">
    <vt:lpwstr/>
  </property>
  <property fmtid="{D5CDD505-2E9C-101B-9397-08002B2CF9AE}" pid="207" name="IVID297715E6">
    <vt:lpwstr/>
  </property>
  <property fmtid="{D5CDD505-2E9C-101B-9397-08002B2CF9AE}" pid="208" name="IVID2D311B00">
    <vt:lpwstr/>
  </property>
  <property fmtid="{D5CDD505-2E9C-101B-9397-08002B2CF9AE}" pid="209" name="IVID214475DD">
    <vt:lpwstr/>
  </property>
  <property fmtid="{D5CDD505-2E9C-101B-9397-08002B2CF9AE}" pid="210" name="IVID18F72120">
    <vt:lpwstr/>
  </property>
  <property fmtid="{D5CDD505-2E9C-101B-9397-08002B2CF9AE}" pid="211" name="IVID2768988E">
    <vt:lpwstr/>
  </property>
  <property fmtid="{D5CDD505-2E9C-101B-9397-08002B2CF9AE}" pid="212" name="IVID124E0FEE">
    <vt:lpwstr/>
  </property>
  <property fmtid="{D5CDD505-2E9C-101B-9397-08002B2CF9AE}" pid="213" name="IVID3D2612D5">
    <vt:lpwstr/>
  </property>
  <property fmtid="{D5CDD505-2E9C-101B-9397-08002B2CF9AE}" pid="214" name="IVID1B6013D1">
    <vt:lpwstr/>
  </property>
  <property fmtid="{D5CDD505-2E9C-101B-9397-08002B2CF9AE}" pid="215" name="IVID26996E8A">
    <vt:lpwstr/>
  </property>
  <property fmtid="{D5CDD505-2E9C-101B-9397-08002B2CF9AE}" pid="216" name="IVID107D17F5">
    <vt:lpwstr/>
  </property>
  <property fmtid="{D5CDD505-2E9C-101B-9397-08002B2CF9AE}" pid="217" name="IVID1A2617F6">
    <vt:lpwstr/>
  </property>
  <property fmtid="{D5CDD505-2E9C-101B-9397-08002B2CF9AE}" pid="218" name="IVID256617D8">
    <vt:lpwstr/>
  </property>
  <property fmtid="{D5CDD505-2E9C-101B-9397-08002B2CF9AE}" pid="219" name="IVID263A17F4">
    <vt:lpwstr/>
  </property>
  <property fmtid="{D5CDD505-2E9C-101B-9397-08002B2CF9AE}" pid="220" name="IVID366F1AFB">
    <vt:lpwstr/>
  </property>
  <property fmtid="{D5CDD505-2E9C-101B-9397-08002B2CF9AE}" pid="221" name="IVIDE4011E7">
    <vt:lpwstr/>
  </property>
  <property fmtid="{D5CDD505-2E9C-101B-9397-08002B2CF9AE}" pid="222" name="IVID323410FB">
    <vt:lpwstr/>
  </property>
  <property fmtid="{D5CDD505-2E9C-101B-9397-08002B2CF9AE}" pid="223" name="IVID1DEE254F">
    <vt:lpwstr/>
  </property>
  <property fmtid="{D5CDD505-2E9C-101B-9397-08002B2CF9AE}" pid="224" name="IVID253611E6">
    <vt:lpwstr/>
  </property>
  <property fmtid="{D5CDD505-2E9C-101B-9397-08002B2CF9AE}" pid="225" name="IVID80A173A">
    <vt:lpwstr/>
  </property>
  <property fmtid="{D5CDD505-2E9C-101B-9397-08002B2CF9AE}" pid="226" name="IVID1C6310DA">
    <vt:lpwstr/>
  </property>
  <property fmtid="{D5CDD505-2E9C-101B-9397-08002B2CF9AE}" pid="227" name="IVID3A2312F7">
    <vt:lpwstr/>
  </property>
  <property fmtid="{D5CDD505-2E9C-101B-9397-08002B2CF9AE}" pid="228" name="IVID2C3C1BEE">
    <vt:lpwstr/>
  </property>
  <property fmtid="{D5CDD505-2E9C-101B-9397-08002B2CF9AE}" pid="229" name="IVID151612E8">
    <vt:lpwstr/>
  </property>
  <property fmtid="{D5CDD505-2E9C-101B-9397-08002B2CF9AE}" pid="230" name="IVID326E14FF">
    <vt:lpwstr/>
  </property>
  <property fmtid="{D5CDD505-2E9C-101B-9397-08002B2CF9AE}" pid="231" name="IVID323E1004">
    <vt:lpwstr/>
  </property>
  <property fmtid="{D5CDD505-2E9C-101B-9397-08002B2CF9AE}" pid="232" name="IVIDE7111E9">
    <vt:lpwstr/>
  </property>
  <property fmtid="{D5CDD505-2E9C-101B-9397-08002B2CF9AE}" pid="233" name="IVID40600903">
    <vt:lpwstr/>
  </property>
</Properties>
</file>