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  <sheet name="1-3-1" sheetId="129" r:id="rId4"/>
    <sheet name="1-3-2" sheetId="130" r:id="rId5"/>
    <sheet name="1-3-3" sheetId="131" r:id="rId6"/>
    <sheet name="1-1채권확보" sheetId="135" r:id="rId7"/>
    <sheet name="2-3-1" sheetId="132" r:id="rId8"/>
    <sheet name="2-3-2" sheetId="133" r:id="rId9"/>
    <sheet name="2-3-3" sheetId="134" r:id="rId10"/>
    <sheet name="3-3-1" sheetId="8" r:id="rId11"/>
    <sheet name="3-3-2" sheetId="9" r:id="rId12"/>
    <sheet name="3-3-3" sheetId="10" r:id="rId13"/>
  </sheets>
  <definedNames>
    <definedName name="_xlnm.Print_Area" localSheetId="4">'1-3-2'!$A$1:$O$27</definedName>
    <definedName name="_xlnm.Print_Area" localSheetId="5">'1-3-3'!$A$1:$O$27</definedName>
    <definedName name="_xlnm.Print_Area" localSheetId="11">'3-3-2'!$A$1:$O$27</definedName>
    <definedName name="_xlnm.Print_Area" localSheetId="12">'3-3-3'!$A$1:$O$27</definedName>
  </definedNames>
  <calcPr calcId="124519"/>
</workbook>
</file>

<file path=xl/calcChain.xml><?xml version="1.0" encoding="utf-8"?>
<calcChain xmlns="http://schemas.openxmlformats.org/spreadsheetml/2006/main">
  <c r="D27" i="135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C16"/>
  <c r="H16"/>
  <c r="G16"/>
  <c r="F16"/>
  <c r="E16"/>
  <c r="D16"/>
  <c r="D15"/>
  <c r="C15"/>
  <c r="D14"/>
  <c r="C14"/>
  <c r="D13"/>
  <c r="C13"/>
  <c r="D12"/>
  <c r="C12"/>
  <c r="D11"/>
  <c r="C11"/>
  <c r="D10"/>
  <c r="C10"/>
  <c r="D9"/>
  <c r="C9"/>
  <c r="D8"/>
  <c r="C8"/>
  <c r="D7"/>
  <c r="C7"/>
  <c r="C6"/>
  <c r="H6"/>
  <c r="H5"/>
  <c r="G6"/>
  <c r="F6"/>
  <c r="E6"/>
  <c r="E5"/>
  <c r="D6"/>
  <c r="D5"/>
  <c r="G5"/>
  <c r="F5"/>
  <c r="C27" i="134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C16"/>
  <c r="B18"/>
  <c r="C17"/>
  <c r="B17"/>
  <c r="M16"/>
  <c r="M5"/>
  <c r="L16"/>
  <c r="K16"/>
  <c r="J16"/>
  <c r="J5"/>
  <c r="I16"/>
  <c r="I5"/>
  <c r="H16"/>
  <c r="G16"/>
  <c r="F16"/>
  <c r="F5"/>
  <c r="E16"/>
  <c r="E5"/>
  <c r="D16"/>
  <c r="B16"/>
  <c r="C15"/>
  <c r="B15"/>
  <c r="C14"/>
  <c r="B14"/>
  <c r="C13"/>
  <c r="B13"/>
  <c r="C12"/>
  <c r="B12"/>
  <c r="C11"/>
  <c r="B11"/>
  <c r="C10"/>
  <c r="B10"/>
  <c r="C9"/>
  <c r="B9"/>
  <c r="C8"/>
  <c r="B8"/>
  <c r="B6"/>
  <c r="B5"/>
  <c r="C7"/>
  <c r="B7"/>
  <c r="M6"/>
  <c r="L6"/>
  <c r="K6"/>
  <c r="J6"/>
  <c r="I6"/>
  <c r="H6"/>
  <c r="G6"/>
  <c r="F6"/>
  <c r="E6"/>
  <c r="D6"/>
  <c r="C6"/>
  <c r="L5"/>
  <c r="K5"/>
  <c r="H5"/>
  <c r="G5"/>
  <c r="D5"/>
  <c r="C27" i="133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C16"/>
  <c r="B18"/>
  <c r="C17"/>
  <c r="B17"/>
  <c r="M16"/>
  <c r="M5"/>
  <c r="L16"/>
  <c r="K16"/>
  <c r="J16"/>
  <c r="J5"/>
  <c r="I16"/>
  <c r="I5"/>
  <c r="H16"/>
  <c r="G16"/>
  <c r="F16"/>
  <c r="F5"/>
  <c r="E16"/>
  <c r="E5"/>
  <c r="D16"/>
  <c r="B16"/>
  <c r="C15"/>
  <c r="B15"/>
  <c r="C14"/>
  <c r="B14"/>
  <c r="C13"/>
  <c r="B13"/>
  <c r="C12"/>
  <c r="B12"/>
  <c r="C11"/>
  <c r="B11"/>
  <c r="C10"/>
  <c r="B10"/>
  <c r="C9"/>
  <c r="B9"/>
  <c r="C8"/>
  <c r="B8"/>
  <c r="B6"/>
  <c r="B5"/>
  <c r="C7"/>
  <c r="B7"/>
  <c r="M6"/>
  <c r="L6"/>
  <c r="K6"/>
  <c r="J6"/>
  <c r="I6"/>
  <c r="H6"/>
  <c r="G6"/>
  <c r="F6"/>
  <c r="E6"/>
  <c r="D6"/>
  <c r="C6"/>
  <c r="L5"/>
  <c r="K5"/>
  <c r="H5"/>
  <c r="G5"/>
  <c r="D5"/>
  <c r="C27" i="131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B16"/>
  <c r="O16"/>
  <c r="N16"/>
  <c r="M16"/>
  <c r="L16"/>
  <c r="K16"/>
  <c r="J16"/>
  <c r="I16"/>
  <c r="H16"/>
  <c r="G16"/>
  <c r="F16"/>
  <c r="E16"/>
  <c r="D16"/>
  <c r="C16"/>
  <c r="C15"/>
  <c r="B15"/>
  <c r="C14"/>
  <c r="B14"/>
  <c r="C13"/>
  <c r="B13"/>
  <c r="C12"/>
  <c r="B12"/>
  <c r="C11"/>
  <c r="B11"/>
  <c r="C10"/>
  <c r="B10"/>
  <c r="C9"/>
  <c r="B9"/>
  <c r="C8"/>
  <c r="B8"/>
  <c r="C7"/>
  <c r="B7"/>
  <c r="B6"/>
  <c r="O6"/>
  <c r="O5"/>
  <c r="N6"/>
  <c r="M6"/>
  <c r="L6"/>
  <c r="L5"/>
  <c r="K6"/>
  <c r="K5"/>
  <c r="J6"/>
  <c r="I6"/>
  <c r="H6"/>
  <c r="H5"/>
  <c r="G6"/>
  <c r="G5"/>
  <c r="F6"/>
  <c r="E6"/>
  <c r="D6"/>
  <c r="D5"/>
  <c r="C6"/>
  <c r="C5"/>
  <c r="N5"/>
  <c r="M5"/>
  <c r="J5"/>
  <c r="I5"/>
  <c r="F5"/>
  <c r="E5"/>
  <c r="C27" i="130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B16"/>
  <c r="O16"/>
  <c r="N16"/>
  <c r="M16"/>
  <c r="L16"/>
  <c r="K16"/>
  <c r="J16"/>
  <c r="I16"/>
  <c r="H16"/>
  <c r="G16"/>
  <c r="F16"/>
  <c r="E16"/>
  <c r="D16"/>
  <c r="C16"/>
  <c r="C15"/>
  <c r="B15"/>
  <c r="C14"/>
  <c r="B14"/>
  <c r="C13"/>
  <c r="B13"/>
  <c r="C12"/>
  <c r="B12"/>
  <c r="C11"/>
  <c r="B11"/>
  <c r="C10"/>
  <c r="B10"/>
  <c r="C9"/>
  <c r="B9"/>
  <c r="C8"/>
  <c r="B8"/>
  <c r="C7"/>
  <c r="B7"/>
  <c r="B6"/>
  <c r="O6"/>
  <c r="O5"/>
  <c r="N6"/>
  <c r="M6"/>
  <c r="L6"/>
  <c r="L5"/>
  <c r="K6"/>
  <c r="K5"/>
  <c r="J6"/>
  <c r="I6"/>
  <c r="H6"/>
  <c r="H5"/>
  <c r="G6"/>
  <c r="G5"/>
  <c r="F6"/>
  <c r="E6"/>
  <c r="D6"/>
  <c r="D5"/>
  <c r="C6"/>
  <c r="C5"/>
  <c r="N5"/>
  <c r="M5"/>
  <c r="J5"/>
  <c r="I5"/>
  <c r="F5"/>
  <c r="E5"/>
  <c r="L46" i="18"/>
  <c r="C27" i="10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O16"/>
  <c r="N16"/>
  <c r="M16"/>
  <c r="M5"/>
  <c r="L16"/>
  <c r="K16"/>
  <c r="J16"/>
  <c r="I16"/>
  <c r="H16"/>
  <c r="G16"/>
  <c r="F16"/>
  <c r="E16"/>
  <c r="D16"/>
  <c r="C15"/>
  <c r="B15"/>
  <c r="C14"/>
  <c r="B14"/>
  <c r="C13"/>
  <c r="B13"/>
  <c r="C12"/>
  <c r="B12"/>
  <c r="C11"/>
  <c r="B11"/>
  <c r="C10"/>
  <c r="B10"/>
  <c r="C9"/>
  <c r="B9"/>
  <c r="C8"/>
  <c r="B8"/>
  <c r="C7"/>
  <c r="B7"/>
  <c r="O6"/>
  <c r="N6"/>
  <c r="N5"/>
  <c r="M6"/>
  <c r="L6"/>
  <c r="K6"/>
  <c r="J6"/>
  <c r="I6"/>
  <c r="H6"/>
  <c r="G6"/>
  <c r="F6"/>
  <c r="E6"/>
  <c r="D6"/>
  <c r="J5"/>
  <c r="C27" i="9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O16"/>
  <c r="N16"/>
  <c r="M16"/>
  <c r="L16"/>
  <c r="K16"/>
  <c r="K5"/>
  <c r="J16"/>
  <c r="I16"/>
  <c r="H16"/>
  <c r="G16"/>
  <c r="F16"/>
  <c r="E16"/>
  <c r="D16"/>
  <c r="C15"/>
  <c r="B15"/>
  <c r="C14"/>
  <c r="B14"/>
  <c r="C13"/>
  <c r="B13"/>
  <c r="C12"/>
  <c r="B12"/>
  <c r="C11"/>
  <c r="B11"/>
  <c r="C10"/>
  <c r="B10"/>
  <c r="C9"/>
  <c r="B9"/>
  <c r="C8"/>
  <c r="B8"/>
  <c r="C7"/>
  <c r="B7"/>
  <c r="O6"/>
  <c r="N6"/>
  <c r="M6"/>
  <c r="M5"/>
  <c r="L6"/>
  <c r="L5"/>
  <c r="K6"/>
  <c r="J6"/>
  <c r="I6"/>
  <c r="H6"/>
  <c r="G6"/>
  <c r="F6"/>
  <c r="E6"/>
  <c r="E5"/>
  <c r="D6"/>
  <c r="J5"/>
  <c r="R46" i="18"/>
  <c r="Q46"/>
  <c r="R35"/>
  <c r="R32"/>
  <c r="R10" s="1"/>
  <c r="Q35"/>
  <c r="Q32" s="1"/>
  <c r="Q10" s="1"/>
  <c r="R25"/>
  <c r="Q25"/>
  <c r="R17"/>
  <c r="R12" s="1"/>
  <c r="Q17"/>
  <c r="R14"/>
  <c r="Q14"/>
  <c r="M47"/>
  <c r="M46" s="1"/>
  <c r="E7" i="8"/>
  <c r="H17" i="18"/>
  <c r="G17"/>
  <c r="D18" i="129"/>
  <c r="B18" s="1"/>
  <c r="E18"/>
  <c r="F18"/>
  <c r="G18"/>
  <c r="H18"/>
  <c r="I18"/>
  <c r="J18"/>
  <c r="K18"/>
  <c r="L18"/>
  <c r="L16" s="1"/>
  <c r="L5" s="1"/>
  <c r="M18"/>
  <c r="N18"/>
  <c r="O18"/>
  <c r="D19"/>
  <c r="E19"/>
  <c r="F19"/>
  <c r="G19"/>
  <c r="H19"/>
  <c r="I19"/>
  <c r="J19"/>
  <c r="K19"/>
  <c r="L19"/>
  <c r="M19"/>
  <c r="N19"/>
  <c r="O19"/>
  <c r="D20"/>
  <c r="B20" s="1"/>
  <c r="E20"/>
  <c r="F20"/>
  <c r="G20"/>
  <c r="H20"/>
  <c r="I20"/>
  <c r="J20"/>
  <c r="K20"/>
  <c r="L20"/>
  <c r="M20"/>
  <c r="N20"/>
  <c r="O20"/>
  <c r="D21"/>
  <c r="B21" s="1"/>
  <c r="E21"/>
  <c r="F21"/>
  <c r="G21"/>
  <c r="H21"/>
  <c r="I21"/>
  <c r="J21"/>
  <c r="K21"/>
  <c r="L21"/>
  <c r="M21"/>
  <c r="N21"/>
  <c r="O21"/>
  <c r="D22"/>
  <c r="B22" s="1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O23"/>
  <c r="D24"/>
  <c r="E24"/>
  <c r="F24"/>
  <c r="G24"/>
  <c r="H24"/>
  <c r="I24"/>
  <c r="J24"/>
  <c r="K24"/>
  <c r="L24"/>
  <c r="M24"/>
  <c r="N24"/>
  <c r="O24"/>
  <c r="D25"/>
  <c r="B25" s="1"/>
  <c r="E25"/>
  <c r="F25"/>
  <c r="G25"/>
  <c r="H25"/>
  <c r="I25"/>
  <c r="J25"/>
  <c r="K25"/>
  <c r="L25"/>
  <c r="M25"/>
  <c r="N25"/>
  <c r="O25"/>
  <c r="D26"/>
  <c r="B26" s="1"/>
  <c r="E26"/>
  <c r="F26"/>
  <c r="G26"/>
  <c r="H26"/>
  <c r="I26"/>
  <c r="J26"/>
  <c r="K26"/>
  <c r="L26"/>
  <c r="M26"/>
  <c r="N26"/>
  <c r="O26"/>
  <c r="D27"/>
  <c r="B27" s="1"/>
  <c r="E27"/>
  <c r="F27"/>
  <c r="G27"/>
  <c r="H27"/>
  <c r="I27"/>
  <c r="J27"/>
  <c r="K27"/>
  <c r="L27"/>
  <c r="M27"/>
  <c r="N27"/>
  <c r="O27"/>
  <c r="E17"/>
  <c r="C17" s="1"/>
  <c r="F17"/>
  <c r="G17"/>
  <c r="G16" s="1"/>
  <c r="H17"/>
  <c r="H16" s="1"/>
  <c r="I17"/>
  <c r="I16" s="1"/>
  <c r="J17"/>
  <c r="K17"/>
  <c r="K16"/>
  <c r="L17"/>
  <c r="M17"/>
  <c r="M16" s="1"/>
  <c r="N17"/>
  <c r="O17"/>
  <c r="D17"/>
  <c r="B17" s="1"/>
  <c r="D8"/>
  <c r="E8"/>
  <c r="E6" s="1"/>
  <c r="F8"/>
  <c r="G8"/>
  <c r="H8"/>
  <c r="I8"/>
  <c r="I6" s="1"/>
  <c r="I5" s="1"/>
  <c r="J8"/>
  <c r="K8"/>
  <c r="L8"/>
  <c r="M8"/>
  <c r="M6" s="1"/>
  <c r="N8"/>
  <c r="O8"/>
  <c r="D9"/>
  <c r="E9"/>
  <c r="C9" s="1"/>
  <c r="F9"/>
  <c r="G9"/>
  <c r="H9"/>
  <c r="I9"/>
  <c r="J9"/>
  <c r="K9"/>
  <c r="L9"/>
  <c r="M9"/>
  <c r="N9"/>
  <c r="O9"/>
  <c r="D10"/>
  <c r="E10"/>
  <c r="C10" s="1"/>
  <c r="F10"/>
  <c r="G10"/>
  <c r="H10"/>
  <c r="I10"/>
  <c r="J10"/>
  <c r="K10"/>
  <c r="L10"/>
  <c r="M10"/>
  <c r="N10"/>
  <c r="O10"/>
  <c r="D11"/>
  <c r="E11"/>
  <c r="C11" s="1"/>
  <c r="F11"/>
  <c r="G11"/>
  <c r="H11"/>
  <c r="I11"/>
  <c r="J11"/>
  <c r="K11"/>
  <c r="L11"/>
  <c r="M11"/>
  <c r="N11"/>
  <c r="O11"/>
  <c r="D12"/>
  <c r="E12"/>
  <c r="C12" s="1"/>
  <c r="F12"/>
  <c r="G12"/>
  <c r="H12"/>
  <c r="I12"/>
  <c r="J12"/>
  <c r="K12"/>
  <c r="L12"/>
  <c r="M12"/>
  <c r="N12"/>
  <c r="O12"/>
  <c r="D13"/>
  <c r="E13"/>
  <c r="C13" s="1"/>
  <c r="F13"/>
  <c r="G13"/>
  <c r="H13"/>
  <c r="I13"/>
  <c r="J13"/>
  <c r="K13"/>
  <c r="L13"/>
  <c r="M13"/>
  <c r="N13"/>
  <c r="O13"/>
  <c r="D14"/>
  <c r="E14"/>
  <c r="C14" s="1"/>
  <c r="F14"/>
  <c r="G14"/>
  <c r="H14"/>
  <c r="I14"/>
  <c r="J14"/>
  <c r="K14"/>
  <c r="L14"/>
  <c r="M14"/>
  <c r="N14"/>
  <c r="O14"/>
  <c r="D15"/>
  <c r="E15"/>
  <c r="C15" s="1"/>
  <c r="F15"/>
  <c r="G15"/>
  <c r="H15"/>
  <c r="I15"/>
  <c r="J15"/>
  <c r="K15"/>
  <c r="L15"/>
  <c r="M15"/>
  <c r="N15"/>
  <c r="O15"/>
  <c r="E7"/>
  <c r="F7"/>
  <c r="F6" s="1"/>
  <c r="F5" s="1"/>
  <c r="G7"/>
  <c r="G6" s="1"/>
  <c r="H7"/>
  <c r="H6" s="1"/>
  <c r="H5" s="1"/>
  <c r="I7"/>
  <c r="J7"/>
  <c r="J6"/>
  <c r="J5" s="1"/>
  <c r="K7"/>
  <c r="K6"/>
  <c r="L7"/>
  <c r="L6"/>
  <c r="M7"/>
  <c r="N7"/>
  <c r="N6" s="1"/>
  <c r="N5" s="1"/>
  <c r="O7"/>
  <c r="O6" s="1"/>
  <c r="O5" s="1"/>
  <c r="D7"/>
  <c r="D6" s="1"/>
  <c r="D18" i="132"/>
  <c r="E18"/>
  <c r="F18"/>
  <c r="G18"/>
  <c r="H18"/>
  <c r="I18"/>
  <c r="J18"/>
  <c r="K18"/>
  <c r="L18"/>
  <c r="M18"/>
  <c r="D19"/>
  <c r="D16" s="1"/>
  <c r="E19"/>
  <c r="F19"/>
  <c r="G19"/>
  <c r="H19"/>
  <c r="H16" s="1"/>
  <c r="I19"/>
  <c r="J19"/>
  <c r="K19"/>
  <c r="L19"/>
  <c r="M19"/>
  <c r="D20"/>
  <c r="E20"/>
  <c r="F20"/>
  <c r="G20"/>
  <c r="H20"/>
  <c r="I20"/>
  <c r="J20"/>
  <c r="K20"/>
  <c r="L20"/>
  <c r="M20"/>
  <c r="D21"/>
  <c r="B21" s="1"/>
  <c r="E21"/>
  <c r="F21"/>
  <c r="G21"/>
  <c r="H21"/>
  <c r="I21"/>
  <c r="J21"/>
  <c r="K21"/>
  <c r="L21"/>
  <c r="M21"/>
  <c r="D22"/>
  <c r="E22"/>
  <c r="F22"/>
  <c r="B22" s="1"/>
  <c r="G22"/>
  <c r="H22"/>
  <c r="I22"/>
  <c r="J22"/>
  <c r="K22"/>
  <c r="L22"/>
  <c r="M22"/>
  <c r="D23"/>
  <c r="B23" s="1"/>
  <c r="E23"/>
  <c r="F23"/>
  <c r="G23"/>
  <c r="H23"/>
  <c r="I23"/>
  <c r="J23"/>
  <c r="K23"/>
  <c r="L23"/>
  <c r="M23"/>
  <c r="D24"/>
  <c r="E24"/>
  <c r="F24"/>
  <c r="G24"/>
  <c r="H24"/>
  <c r="I24"/>
  <c r="J24"/>
  <c r="K24"/>
  <c r="L24"/>
  <c r="M24"/>
  <c r="D25"/>
  <c r="B25" s="1"/>
  <c r="E25"/>
  <c r="F25"/>
  <c r="G25"/>
  <c r="H25"/>
  <c r="I25"/>
  <c r="J25"/>
  <c r="K25"/>
  <c r="L25"/>
  <c r="M25"/>
  <c r="D26"/>
  <c r="E26"/>
  <c r="F26"/>
  <c r="G26"/>
  <c r="H26"/>
  <c r="I26"/>
  <c r="J26"/>
  <c r="K26"/>
  <c r="L26"/>
  <c r="M26"/>
  <c r="D27"/>
  <c r="E27"/>
  <c r="F27"/>
  <c r="G27"/>
  <c r="H27"/>
  <c r="I27"/>
  <c r="J27"/>
  <c r="K27"/>
  <c r="L27"/>
  <c r="M27"/>
  <c r="E17"/>
  <c r="F17"/>
  <c r="F16"/>
  <c r="F5" s="1"/>
  <c r="G17"/>
  <c r="H17"/>
  <c r="I17"/>
  <c r="J17"/>
  <c r="J16" s="1"/>
  <c r="K17"/>
  <c r="L17"/>
  <c r="L16"/>
  <c r="M17"/>
  <c r="D17"/>
  <c r="B17" s="1"/>
  <c r="D8"/>
  <c r="D6" s="1"/>
  <c r="E8"/>
  <c r="F8"/>
  <c r="G8"/>
  <c r="H8"/>
  <c r="I8"/>
  <c r="J8"/>
  <c r="K8"/>
  <c r="L8"/>
  <c r="M8"/>
  <c r="D9"/>
  <c r="E9"/>
  <c r="C9"/>
  <c r="F9"/>
  <c r="G9"/>
  <c r="H9"/>
  <c r="I9"/>
  <c r="I6" s="1"/>
  <c r="I5" s="1"/>
  <c r="J9"/>
  <c r="K9"/>
  <c r="L9"/>
  <c r="M9"/>
  <c r="D10"/>
  <c r="E10"/>
  <c r="F10"/>
  <c r="G10"/>
  <c r="C10" s="1"/>
  <c r="H10"/>
  <c r="I10"/>
  <c r="J10"/>
  <c r="K10"/>
  <c r="L10"/>
  <c r="M10"/>
  <c r="D11"/>
  <c r="E11"/>
  <c r="C11" s="1"/>
  <c r="F11"/>
  <c r="G11"/>
  <c r="H11"/>
  <c r="I11"/>
  <c r="J11"/>
  <c r="K11"/>
  <c r="L11"/>
  <c r="M11"/>
  <c r="D12"/>
  <c r="E12"/>
  <c r="F12"/>
  <c r="G12"/>
  <c r="C12" s="1"/>
  <c r="H12"/>
  <c r="I12"/>
  <c r="J12"/>
  <c r="K12"/>
  <c r="L12"/>
  <c r="M12"/>
  <c r="D13"/>
  <c r="E13"/>
  <c r="C13" s="1"/>
  <c r="F13"/>
  <c r="G13"/>
  <c r="H13"/>
  <c r="I13"/>
  <c r="J13"/>
  <c r="K13"/>
  <c r="L13"/>
  <c r="M13"/>
  <c r="D14"/>
  <c r="E14"/>
  <c r="F14"/>
  <c r="G14"/>
  <c r="C14" s="1"/>
  <c r="H14"/>
  <c r="I14"/>
  <c r="J14"/>
  <c r="K14"/>
  <c r="L14"/>
  <c r="M14"/>
  <c r="D15"/>
  <c r="E15"/>
  <c r="C15" s="1"/>
  <c r="F15"/>
  <c r="G15"/>
  <c r="H15"/>
  <c r="I15"/>
  <c r="J15"/>
  <c r="K15"/>
  <c r="L15"/>
  <c r="B15"/>
  <c r="M15"/>
  <c r="E7"/>
  <c r="F7"/>
  <c r="G7"/>
  <c r="G6" s="1"/>
  <c r="G5" s="1"/>
  <c r="H7"/>
  <c r="H6" s="1"/>
  <c r="H5" s="1"/>
  <c r="I7"/>
  <c r="J7"/>
  <c r="J6" s="1"/>
  <c r="K7"/>
  <c r="K6" s="1"/>
  <c r="K5" s="1"/>
  <c r="L7"/>
  <c r="L6" s="1"/>
  <c r="L5" s="1"/>
  <c r="M7"/>
  <c r="M6" s="1"/>
  <c r="M5" s="1"/>
  <c r="D7"/>
  <c r="D7" i="8"/>
  <c r="F7"/>
  <c r="B7" s="1"/>
  <c r="B6" s="1"/>
  <c r="G7"/>
  <c r="H7"/>
  <c r="I7"/>
  <c r="J7"/>
  <c r="K7"/>
  <c r="L7"/>
  <c r="M7"/>
  <c r="N7"/>
  <c r="N6" s="1"/>
  <c r="N5" s="1"/>
  <c r="O7"/>
  <c r="D8"/>
  <c r="E8"/>
  <c r="F8"/>
  <c r="G8"/>
  <c r="H8"/>
  <c r="I8"/>
  <c r="C8" s="1"/>
  <c r="J8"/>
  <c r="K8"/>
  <c r="L8"/>
  <c r="M8"/>
  <c r="M6" s="1"/>
  <c r="M5" s="1"/>
  <c r="N8"/>
  <c r="O8"/>
  <c r="D9"/>
  <c r="E9"/>
  <c r="C9" s="1"/>
  <c r="F9"/>
  <c r="G9"/>
  <c r="H9"/>
  <c r="B9"/>
  <c r="I9"/>
  <c r="J9"/>
  <c r="K9"/>
  <c r="L9"/>
  <c r="L6" s="1"/>
  <c r="L5" s="1"/>
  <c r="M9"/>
  <c r="N9"/>
  <c r="O9"/>
  <c r="D10"/>
  <c r="D6" s="1"/>
  <c r="D5" s="1"/>
  <c r="E10"/>
  <c r="F10"/>
  <c r="G10"/>
  <c r="H10"/>
  <c r="I10"/>
  <c r="J10"/>
  <c r="K10"/>
  <c r="L10"/>
  <c r="M10"/>
  <c r="N10"/>
  <c r="O10"/>
  <c r="D11"/>
  <c r="B11" s="1"/>
  <c r="E11"/>
  <c r="F11"/>
  <c r="G11"/>
  <c r="H11"/>
  <c r="I11"/>
  <c r="J11"/>
  <c r="K11"/>
  <c r="L11"/>
  <c r="M11"/>
  <c r="N11"/>
  <c r="O11"/>
  <c r="D12"/>
  <c r="B12" s="1"/>
  <c r="E12"/>
  <c r="F12"/>
  <c r="G12"/>
  <c r="H12"/>
  <c r="I12"/>
  <c r="J12"/>
  <c r="K12"/>
  <c r="L12"/>
  <c r="M12"/>
  <c r="N12"/>
  <c r="O12"/>
  <c r="D13"/>
  <c r="B13" s="1"/>
  <c r="E13"/>
  <c r="F13"/>
  <c r="G13"/>
  <c r="H13"/>
  <c r="I13"/>
  <c r="J13"/>
  <c r="K13"/>
  <c r="L13"/>
  <c r="M13"/>
  <c r="N13"/>
  <c r="O13"/>
  <c r="D14"/>
  <c r="B14" s="1"/>
  <c r="E14"/>
  <c r="F14"/>
  <c r="G14"/>
  <c r="H14"/>
  <c r="I14"/>
  <c r="J14"/>
  <c r="K14"/>
  <c r="L14"/>
  <c r="M14"/>
  <c r="N14"/>
  <c r="O14"/>
  <c r="D15"/>
  <c r="E15"/>
  <c r="F15"/>
  <c r="G15"/>
  <c r="H15"/>
  <c r="I15"/>
  <c r="J15"/>
  <c r="K15"/>
  <c r="K6"/>
  <c r="L15"/>
  <c r="M15"/>
  <c r="N15"/>
  <c r="O15"/>
  <c r="C15" s="1"/>
  <c r="D17"/>
  <c r="E17"/>
  <c r="F17"/>
  <c r="G17"/>
  <c r="G16" s="1"/>
  <c r="G5" s="1"/>
  <c r="H17"/>
  <c r="I17"/>
  <c r="J17"/>
  <c r="K17"/>
  <c r="K16" s="1"/>
  <c r="K5" s="1"/>
  <c r="L17"/>
  <c r="M17"/>
  <c r="N17"/>
  <c r="O17"/>
  <c r="O16" s="1"/>
  <c r="D18"/>
  <c r="E18"/>
  <c r="F18"/>
  <c r="G18"/>
  <c r="C18" s="1"/>
  <c r="H18"/>
  <c r="I18"/>
  <c r="J18"/>
  <c r="K18"/>
  <c r="L18"/>
  <c r="M18"/>
  <c r="N18"/>
  <c r="O18"/>
  <c r="D19"/>
  <c r="E19"/>
  <c r="F19"/>
  <c r="G19"/>
  <c r="H19"/>
  <c r="I19"/>
  <c r="J19"/>
  <c r="K19"/>
  <c r="L19"/>
  <c r="M19"/>
  <c r="N19"/>
  <c r="O19"/>
  <c r="D20"/>
  <c r="E20"/>
  <c r="F20"/>
  <c r="G20"/>
  <c r="C20" s="1"/>
  <c r="H20"/>
  <c r="I20"/>
  <c r="J20"/>
  <c r="K20"/>
  <c r="L20"/>
  <c r="M20"/>
  <c r="N20"/>
  <c r="O20"/>
  <c r="D21"/>
  <c r="E21"/>
  <c r="F21"/>
  <c r="G21"/>
  <c r="C21" s="1"/>
  <c r="H21"/>
  <c r="I21"/>
  <c r="J21"/>
  <c r="K21"/>
  <c r="L21"/>
  <c r="M21"/>
  <c r="N21"/>
  <c r="O21"/>
  <c r="D22"/>
  <c r="E22"/>
  <c r="F22"/>
  <c r="G22"/>
  <c r="C22" s="1"/>
  <c r="H22"/>
  <c r="I22"/>
  <c r="J22"/>
  <c r="K22"/>
  <c r="L22"/>
  <c r="M22"/>
  <c r="N22"/>
  <c r="O22"/>
  <c r="D23"/>
  <c r="E23"/>
  <c r="F23"/>
  <c r="G23"/>
  <c r="C23" s="1"/>
  <c r="H23"/>
  <c r="I23"/>
  <c r="J23"/>
  <c r="K23"/>
  <c r="L23"/>
  <c r="M23"/>
  <c r="N23"/>
  <c r="O23"/>
  <c r="D24"/>
  <c r="E24"/>
  <c r="F24"/>
  <c r="G24"/>
  <c r="C24" s="1"/>
  <c r="H24"/>
  <c r="I24"/>
  <c r="J24"/>
  <c r="K24"/>
  <c r="L24"/>
  <c r="M24"/>
  <c r="N24"/>
  <c r="O24"/>
  <c r="D25"/>
  <c r="E25"/>
  <c r="F25"/>
  <c r="G25"/>
  <c r="C25" s="1"/>
  <c r="H25"/>
  <c r="I25"/>
  <c r="J25"/>
  <c r="K25"/>
  <c r="L25"/>
  <c r="M25"/>
  <c r="N25"/>
  <c r="O25"/>
  <c r="D26"/>
  <c r="E26"/>
  <c r="F26"/>
  <c r="G26"/>
  <c r="H26"/>
  <c r="I26"/>
  <c r="J26"/>
  <c r="K26"/>
  <c r="L26"/>
  <c r="M26"/>
  <c r="N26"/>
  <c r="O26"/>
  <c r="D27"/>
  <c r="E27"/>
  <c r="F27"/>
  <c r="G27"/>
  <c r="C27" s="1"/>
  <c r="H27"/>
  <c r="I27"/>
  <c r="J27"/>
  <c r="K27"/>
  <c r="L27"/>
  <c r="M27"/>
  <c r="N27"/>
  <c r="O27"/>
  <c r="M13" i="18"/>
  <c r="M12" s="1"/>
  <c r="M11" s="1"/>
  <c r="N13"/>
  <c r="O13"/>
  <c r="P13"/>
  <c r="E14"/>
  <c r="F14"/>
  <c r="F12" s="1"/>
  <c r="F9" s="1"/>
  <c r="F8" s="1"/>
  <c r="G14"/>
  <c r="H14"/>
  <c r="I14"/>
  <c r="J14"/>
  <c r="O14" s="1"/>
  <c r="K14"/>
  <c r="L14"/>
  <c r="M15"/>
  <c r="N15"/>
  <c r="O15"/>
  <c r="P15"/>
  <c r="M16"/>
  <c r="N16"/>
  <c r="O16"/>
  <c r="P16"/>
  <c r="E17"/>
  <c r="F17"/>
  <c r="I17"/>
  <c r="J17"/>
  <c r="N17" s="1"/>
  <c r="K17"/>
  <c r="K12" s="1"/>
  <c r="L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E25"/>
  <c r="F25"/>
  <c r="G25"/>
  <c r="G12" s="1"/>
  <c r="H25"/>
  <c r="I25"/>
  <c r="J25"/>
  <c r="N25" s="1"/>
  <c r="K25"/>
  <c r="L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M33"/>
  <c r="N33"/>
  <c r="O33"/>
  <c r="P33"/>
  <c r="M34"/>
  <c r="N34"/>
  <c r="O34"/>
  <c r="P34"/>
  <c r="E35"/>
  <c r="E32" s="1"/>
  <c r="E10" s="1"/>
  <c r="F35"/>
  <c r="F32" s="1"/>
  <c r="F10" s="1"/>
  <c r="G35"/>
  <c r="G32"/>
  <c r="G10" s="1"/>
  <c r="H35"/>
  <c r="I35"/>
  <c r="I32"/>
  <c r="J35"/>
  <c r="J32" s="1"/>
  <c r="K35"/>
  <c r="K32" s="1"/>
  <c r="K10" s="1"/>
  <c r="L35"/>
  <c r="L32" s="1"/>
  <c r="M36"/>
  <c r="M35" s="1"/>
  <c r="M32" s="1"/>
  <c r="M10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E46"/>
  <c r="F46"/>
  <c r="G46"/>
  <c r="H46"/>
  <c r="P46" s="1"/>
  <c r="I46"/>
  <c r="J46"/>
  <c r="K46"/>
  <c r="N47"/>
  <c r="O47"/>
  <c r="P47"/>
  <c r="M48"/>
  <c r="N48"/>
  <c r="O48"/>
  <c r="P48"/>
  <c r="M49"/>
  <c r="N49"/>
  <c r="O49"/>
  <c r="P49"/>
  <c r="E12"/>
  <c r="E9" s="1"/>
  <c r="H32"/>
  <c r="L12"/>
  <c r="L9" s="1"/>
  <c r="M16" i="132"/>
  <c r="B24"/>
  <c r="B10" i="129"/>
  <c r="C27"/>
  <c r="O35" i="18"/>
  <c r="P14"/>
  <c r="N14"/>
  <c r="I12"/>
  <c r="I9" s="1"/>
  <c r="P17"/>
  <c r="O25"/>
  <c r="C10" i="8"/>
  <c r="C14"/>
  <c r="C7"/>
  <c r="B20"/>
  <c r="I16" i="132"/>
  <c r="B14"/>
  <c r="B12"/>
  <c r="B20"/>
  <c r="C22"/>
  <c r="C21"/>
  <c r="E16"/>
  <c r="B10"/>
  <c r="G16"/>
  <c r="C19"/>
  <c r="C8"/>
  <c r="C17"/>
  <c r="J16" i="129"/>
  <c r="C24"/>
  <c r="C8"/>
  <c r="B15"/>
  <c r="B14"/>
  <c r="B8"/>
  <c r="B19" i="132"/>
  <c r="O16" i="129"/>
  <c r="C7"/>
  <c r="F6" i="132"/>
  <c r="B7"/>
  <c r="E6"/>
  <c r="E5" s="1"/>
  <c r="B19" i="129"/>
  <c r="C20" i="132"/>
  <c r="P35" i="18"/>
  <c r="H12"/>
  <c r="H9" s="1"/>
  <c r="H8" s="1"/>
  <c r="M17"/>
  <c r="B21" i="8"/>
  <c r="F5" i="9"/>
  <c r="H6" i="8"/>
  <c r="H5" s="1"/>
  <c r="L5" i="10"/>
  <c r="H5"/>
  <c r="F5"/>
  <c r="D5"/>
  <c r="E5"/>
  <c r="B16"/>
  <c r="I5"/>
  <c r="G5"/>
  <c r="C11" i="8"/>
  <c r="B6" i="10"/>
  <c r="C6"/>
  <c r="K5"/>
  <c r="C16" i="9"/>
  <c r="I5"/>
  <c r="H5"/>
  <c r="D5"/>
  <c r="B16"/>
  <c r="I6" i="8"/>
  <c r="I5" s="1"/>
  <c r="G6"/>
  <c r="C26"/>
  <c r="I16"/>
  <c r="C19"/>
  <c r="M16"/>
  <c r="O5" i="10"/>
  <c r="B26" i="8"/>
  <c r="B25"/>
  <c r="J16"/>
  <c r="F16"/>
  <c r="N16"/>
  <c r="B18"/>
  <c r="B16" s="1"/>
  <c r="B27"/>
  <c r="B24"/>
  <c r="B23"/>
  <c r="B22"/>
  <c r="B19"/>
  <c r="H16"/>
  <c r="L16"/>
  <c r="D16"/>
  <c r="J6"/>
  <c r="J5" s="1"/>
  <c r="B15"/>
  <c r="B10"/>
  <c r="C13"/>
  <c r="C12"/>
  <c r="B17"/>
  <c r="G5" i="9"/>
  <c r="O5"/>
  <c r="E16" i="8"/>
  <c r="F16" i="129"/>
  <c r="N16"/>
  <c r="C23"/>
  <c r="C20"/>
  <c r="B23"/>
  <c r="C18"/>
  <c r="B13"/>
  <c r="B12"/>
  <c r="B11"/>
  <c r="B9"/>
  <c r="C26"/>
  <c r="C25"/>
  <c r="C22"/>
  <c r="C21"/>
  <c r="B24"/>
  <c r="M25" i="18"/>
  <c r="P25"/>
  <c r="O46"/>
  <c r="M14"/>
  <c r="I10"/>
  <c r="I11"/>
  <c r="H10"/>
  <c r="H11"/>
  <c r="C16" i="10"/>
  <c r="B5"/>
  <c r="C5"/>
  <c r="C6" i="9"/>
  <c r="B8" i="8"/>
  <c r="N5" i="9"/>
  <c r="B6"/>
  <c r="B5"/>
  <c r="C5"/>
  <c r="C5" i="135"/>
  <c r="C5" i="134"/>
  <c r="B9" i="132"/>
  <c r="B26"/>
  <c r="B18"/>
  <c r="B13"/>
  <c r="C27"/>
  <c r="C26"/>
  <c r="C25"/>
  <c r="C24"/>
  <c r="C18"/>
  <c r="B8"/>
  <c r="B6" s="1"/>
  <c r="K16"/>
  <c r="B27"/>
  <c r="B11"/>
  <c r="C23"/>
  <c r="C16" s="1"/>
  <c r="C5" i="133"/>
  <c r="B5" i="131"/>
  <c r="C19" i="129"/>
  <c r="K5"/>
  <c r="B5" i="130"/>
  <c r="C6" i="129" l="1"/>
  <c r="B6"/>
  <c r="M5"/>
  <c r="J5" i="132"/>
  <c r="B16"/>
  <c r="B5" s="1"/>
  <c r="G5" i="129"/>
  <c r="C6" i="8"/>
  <c r="D5" i="132"/>
  <c r="B5" i="8"/>
  <c r="E6"/>
  <c r="E5" s="1"/>
  <c r="O6"/>
  <c r="O5" s="1"/>
  <c r="E16" i="129"/>
  <c r="C16" s="1"/>
  <c r="F6" i="8"/>
  <c r="F5" s="1"/>
  <c r="C7" i="132"/>
  <c r="C6" s="1"/>
  <c r="C5" s="1"/>
  <c r="B7" i="129"/>
  <c r="D16"/>
  <c r="B16" s="1"/>
  <c r="C17" i="8"/>
  <c r="C16" s="1"/>
  <c r="G11" i="18"/>
  <c r="G9"/>
  <c r="G8" s="1"/>
  <c r="K9"/>
  <c r="K8" s="1"/>
  <c r="K11"/>
  <c r="L10"/>
  <c r="L11"/>
  <c r="R9"/>
  <c r="R8" s="1"/>
  <c r="R11"/>
  <c r="E8"/>
  <c r="N35"/>
  <c r="N46"/>
  <c r="J12"/>
  <c r="O17"/>
  <c r="Q12"/>
  <c r="Q11" s="1"/>
  <c r="I8"/>
  <c r="L8"/>
  <c r="Q9"/>
  <c r="Q8" s="1"/>
  <c r="N32"/>
  <c r="J11"/>
  <c r="J10"/>
  <c r="P32"/>
  <c r="O32"/>
  <c r="F11"/>
  <c r="E11"/>
  <c r="M9"/>
  <c r="E5" i="129" l="1"/>
  <c r="C5" s="1"/>
  <c r="D5"/>
  <c r="B5" s="1"/>
  <c r="C5" i="8"/>
  <c r="J9" i="18"/>
  <c r="N12"/>
  <c r="P12"/>
  <c r="O12"/>
  <c r="N11"/>
  <c r="O11"/>
  <c r="P11"/>
  <c r="P10"/>
  <c r="N10"/>
  <c r="O10"/>
  <c r="M8"/>
  <c r="J8" l="1"/>
  <c r="O9"/>
  <c r="P9"/>
  <c r="N9"/>
  <c r="P8" l="1"/>
  <c r="N8"/>
  <c r="O8"/>
</calcChain>
</file>

<file path=xl/sharedStrings.xml><?xml version="1.0" encoding="utf-8"?>
<sst xmlns="http://schemas.openxmlformats.org/spreadsheetml/2006/main" count="536" uniqueCount="219">
  <si>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</si>
  <si>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</si>
  <si>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</si>
  <si>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1-1. 체납액 채권확보(재산압류) 내역</t>
  </si>
  <si>
    <t>(단위 : 천원)</t>
  </si>
  <si>
    <t>구    분</t>
  </si>
  <si>
    <t>계</t>
  </si>
  <si>
    <t>현   년   도</t>
  </si>
  <si>
    <t>과  년  도</t>
  </si>
  <si>
    <t>건 수</t>
  </si>
  <si>
    <t>금  액</t>
  </si>
  <si>
    <t>합    계</t>
  </si>
  <si>
    <t>소    계</t>
  </si>
  <si>
    <t>취  득  세</t>
  </si>
  <si>
    <t>시
군
세</t>
  </si>
  <si>
    <t>주  민  세</t>
  </si>
  <si>
    <t>재  산  세</t>
  </si>
  <si>
    <t>자 동 차세</t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</si>
  <si>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</si>
  <si>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</si>
  <si>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</si>
  <si>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</si>
  <si>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</si>
  <si>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</si>
  <si>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</si>
  <si>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</si>
  <si>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</si>
  <si>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</si>
  <si>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</si>
  <si>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</si>
  <si>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</si>
  <si>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</si>
  <si>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</si>
  <si>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</si>
  <si>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</si>
  <si>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</si>
  <si>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</si>
  <si>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</si>
  <si>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</si>
  <si>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</si>
  <si>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</si>
  <si>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</si>
  <si>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</si>
  <si>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</si>
  <si>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</si>
  <si>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</si>
  <si>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</si>
  <si>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</si>
  <si>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</si>
  <si>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</si>
  <si>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</si>
  <si>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</si>
  <si>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</si>
  <si>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</si>
  <si>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</si>
  <si>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제출   년월일 :</t>
    <phoneticPr fontId="2" type="noConversion"/>
  </si>
  <si>
    <t>등록면허세</t>
    <phoneticPr fontId="2" type="noConversion"/>
  </si>
  <si>
    <t>구      분</t>
    <phoneticPr fontId="2" type="noConversion"/>
  </si>
  <si>
    <t>계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</si>
  <si>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</si>
  <si>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</si>
  <si>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</si>
  <si>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취  득  세</t>
    <phoneticPr fontId="2" type="noConversion"/>
  </si>
  <si>
    <t>주  민  세</t>
    <phoneticPr fontId="2" type="noConversion"/>
  </si>
  <si>
    <t>재  산  세</t>
    <phoneticPr fontId="2" type="noConversion"/>
  </si>
  <si>
    <t>사업소세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</si>
  <si>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</si>
  <si>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</si>
  <si>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</si>
  <si>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</si>
  <si>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</si>
  <si>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</si>
  <si>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</si>
  <si>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</si>
  <si>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</si>
  <si>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</si>
  <si>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</si>
  <si>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</si>
  <si>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</si>
  <si>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</si>
  <si>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</si>
  <si>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</si>
  <si>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도세 계</t>
    <phoneticPr fontId="2" type="noConversion"/>
  </si>
  <si>
    <t>시군세 계</t>
    <phoneticPr fontId="2" type="noConversion"/>
  </si>
  <si>
    <t>(총  계)</t>
    <phoneticPr fontId="2" type="noConversion"/>
  </si>
  <si>
    <t>합    계</t>
    <phoneticPr fontId="2" type="noConversion"/>
  </si>
  <si>
    <t>무재산</t>
    <phoneticPr fontId="2" type="noConversion"/>
  </si>
  <si>
    <t>시효소멸</t>
    <phoneticPr fontId="2" type="noConversion"/>
  </si>
  <si>
    <t>기타</t>
    <phoneticPr fontId="2" type="noConversion"/>
  </si>
  <si>
    <t>3-3-1. 과오납 환부액 사유별 현황</t>
    <phoneticPr fontId="2" type="noConversion"/>
  </si>
  <si>
    <t>이중납부</t>
    <phoneticPr fontId="2" type="noConversion"/>
  </si>
  <si>
    <t>과세면제</t>
    <phoneticPr fontId="2" type="noConversion"/>
  </si>
  <si>
    <t>계약해제</t>
    <phoneticPr fontId="2" type="noConversion"/>
  </si>
  <si>
    <t>행정소송 패소</t>
    <phoneticPr fontId="2" type="noConversion"/>
  </si>
  <si>
    <t>착오부과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</si>
  <si>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</si>
  <si>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</si>
  <si>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</si>
  <si>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</si>
  <si>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</si>
  <si>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</si>
  <si>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</si>
  <si>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</si>
  <si>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</si>
  <si>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</si>
  <si>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</si>
  <si>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</si>
  <si>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</si>
  <si>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</si>
  <si>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</si>
  <si>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</si>
  <si>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</si>
  <si>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</si>
  <si>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</si>
  <si>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</si>
  <si>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</si>
  <si>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>공매시 무배당(청산부족)</t>
    <phoneticPr fontId="2" type="noConversion"/>
  </si>
  <si>
    <t>기  타(국세조정 등)</t>
    <phoneticPr fontId="2" type="noConversion"/>
  </si>
  <si>
    <t>(단위 : 건, 천원)</t>
    <phoneticPr fontId="2" type="noConversion"/>
  </si>
  <si>
    <t>징수유예</t>
    <phoneticPr fontId="2" type="noConversion"/>
  </si>
  <si>
    <t>부도 및 경영난</t>
    <phoneticPr fontId="2" type="noConversion"/>
  </si>
  <si>
    <t>소송계류</t>
    <phoneticPr fontId="2" type="noConversion"/>
  </si>
  <si>
    <t>고질체납</t>
    <phoneticPr fontId="2" type="noConversion"/>
  </si>
  <si>
    <t>무  재  산</t>
    <phoneticPr fontId="2" type="noConversion"/>
  </si>
  <si>
    <t>2-3-1. 불납결손액 사유별 현황</t>
    <phoneticPr fontId="2" type="noConversion"/>
  </si>
  <si>
    <t>1-3-1. 체납액 사유별 현황</t>
    <phoneticPr fontId="2" type="noConversion"/>
  </si>
  <si>
    <t>3-3-2. 과오납 환부액 사유별 현황</t>
    <phoneticPr fontId="2" type="noConversion"/>
  </si>
  <si>
    <t>(현년도)</t>
    <phoneticPr fontId="2" type="noConversion"/>
  </si>
  <si>
    <t>(단위 : 건, 천원)</t>
    <phoneticPr fontId="2" type="noConversion"/>
  </si>
  <si>
    <t>구      분</t>
    <phoneticPr fontId="2" type="noConversion"/>
  </si>
  <si>
    <t>계</t>
    <phoneticPr fontId="2" type="noConversion"/>
  </si>
  <si>
    <t>이중납부</t>
    <phoneticPr fontId="2" type="noConversion"/>
  </si>
  <si>
    <t>과세면제</t>
    <phoneticPr fontId="2" type="noConversion"/>
  </si>
  <si>
    <t>계약해제</t>
    <phoneticPr fontId="2" type="noConversion"/>
  </si>
  <si>
    <t>행정소송 패소</t>
    <phoneticPr fontId="2" type="noConversion"/>
  </si>
  <si>
    <t>착오부과</t>
    <phoneticPr fontId="2" type="noConversion"/>
  </si>
  <si>
    <t>기  타(국세조정 등)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</si>
  <si>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</si>
  <si>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</si>
  <si>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</si>
  <si>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</si>
  <si>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</si>
  <si>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</si>
  <si>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</si>
  <si>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</si>
  <si>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</si>
  <si>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</si>
  <si>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</si>
  <si>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</si>
  <si>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</si>
  <si>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</si>
  <si>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</si>
  <si>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</si>
  <si>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</si>
  <si>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</si>
  <si>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</si>
  <si>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</si>
  <si>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</si>
  <si>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</si>
  <si>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</si>
  <si>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</si>
  <si>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</si>
  <si>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3-3-3. 과오납 환부액 사유별 현황</t>
    <phoneticPr fontId="2" type="noConversion"/>
  </si>
  <si>
    <t>(과년도)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</si>
  <si>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</si>
  <si>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</si>
  <si>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</si>
  <si>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</si>
  <si>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</si>
  <si>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12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</si>
  <si>
    <t xml:space="preserve">2015년  1월  9일   </t>
    <phoneticPr fontId="2" type="noConversion"/>
  </si>
  <si>
    <t>1-3-2. 체납액 사유별 현황</t>
    <phoneticPr fontId="2" type="noConversion"/>
  </si>
  <si>
    <t>(현년도)</t>
    <phoneticPr fontId="2" type="noConversion"/>
  </si>
  <si>
    <t>(단위 : 건, 천원)</t>
    <phoneticPr fontId="2" type="noConversion"/>
  </si>
  <si>
    <t>구      분</t>
    <phoneticPr fontId="2" type="noConversion"/>
  </si>
  <si>
    <t>계</t>
    <phoneticPr fontId="2" type="noConversion"/>
  </si>
  <si>
    <t>징수유예</t>
    <phoneticPr fontId="2" type="noConversion"/>
  </si>
  <si>
    <t>부도 및 경영난</t>
    <phoneticPr fontId="2" type="noConversion"/>
  </si>
  <si>
    <t>소송계류</t>
    <phoneticPr fontId="2" type="noConversion"/>
  </si>
  <si>
    <t>고질체납</t>
    <phoneticPr fontId="2" type="noConversion"/>
  </si>
  <si>
    <t>무  재  산</t>
    <phoneticPr fontId="2" type="noConversion"/>
  </si>
  <si>
    <t>행방불명</t>
    <phoneticPr fontId="2" type="noConversion"/>
  </si>
  <si>
    <t>건수</t>
    <phoneticPr fontId="2" type="noConversion"/>
  </si>
  <si>
    <t>금액</t>
    <phoneticPr fontId="2" type="noConversion"/>
  </si>
  <si>
    <t>합    계</t>
    <phoneticPr fontId="2" type="noConversion"/>
  </si>
  <si>
    <t>도세 계</t>
    <phoneticPr fontId="2" type="noConversion"/>
  </si>
  <si>
    <t>취  득  세</t>
    <phoneticPr fontId="2" type="noConversion"/>
  </si>
  <si>
    <t>등록면허세</t>
    <phoneticPr fontId="2" type="noConversion"/>
  </si>
  <si>
    <t>지역자원시설세</t>
    <phoneticPr fontId="2" type="noConversion"/>
  </si>
  <si>
    <t>지방소비세</t>
    <phoneticPr fontId="2" type="noConversion"/>
  </si>
  <si>
    <t>등록세</t>
    <phoneticPr fontId="2" type="noConversion"/>
  </si>
  <si>
    <t>면허세</t>
    <phoneticPr fontId="2" type="noConversion"/>
  </si>
  <si>
    <t>공동시설세</t>
    <phoneticPr fontId="2" type="noConversion"/>
  </si>
  <si>
    <t>지역개발세</t>
    <phoneticPr fontId="2" type="noConversion"/>
  </si>
  <si>
    <t>지방교육세</t>
    <phoneticPr fontId="2" type="noConversion"/>
  </si>
  <si>
    <t>시군세 계</t>
    <phoneticPr fontId="2" type="noConversion"/>
  </si>
  <si>
    <t>주  민  세</t>
    <phoneticPr fontId="2" type="noConversion"/>
  </si>
  <si>
    <t>재  산  세</t>
    <phoneticPr fontId="2" type="noConversion"/>
  </si>
  <si>
    <t>자동차세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</si>
  <si>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</si>
  <si>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</si>
  <si>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</si>
  <si>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농업소득세</t>
    <phoneticPr fontId="2" type="noConversion"/>
  </si>
  <si>
    <t>도축세</t>
    <phoneticPr fontId="2" type="noConversion"/>
  </si>
  <si>
    <t>종합토지세</t>
    <phoneticPr fontId="2" type="noConversion"/>
  </si>
  <si>
    <t>도시계획세</t>
    <phoneticPr fontId="2" type="noConversion"/>
  </si>
  <si>
    <t>사업소세</t>
    <phoneticPr fontId="2" type="noConversion"/>
  </si>
  <si>
    <t>1-3-3. 체납액 사유별 현황</t>
    <phoneticPr fontId="2" type="noConversion"/>
  </si>
  <si>
    <t>(과년도)</t>
    <phoneticPr fontId="2" type="noConversion"/>
  </si>
  <si>
    <t>2-3-2. 불납결손액 사유별 현황</t>
    <phoneticPr fontId="2" type="noConversion"/>
  </si>
  <si>
    <t>무재산</t>
    <phoneticPr fontId="2" type="noConversion"/>
  </si>
  <si>
    <t>시효소멸</t>
    <phoneticPr fontId="2" type="noConversion"/>
  </si>
  <si>
    <t>공매시 무배당(청산부족)</t>
    <phoneticPr fontId="2" type="noConversion"/>
  </si>
  <si>
    <t>기타</t>
    <phoneticPr fontId="2" type="noConversion"/>
  </si>
  <si>
    <t>2-3-3. 불납결손액 사유별 현황</t>
    <phoneticPr fontId="2" type="noConversion"/>
  </si>
  <si>
    <t>담배소비세</t>
    <phoneticPr fontId="2" type="noConversion"/>
  </si>
  <si>
    <t>지방소득세</t>
    <phoneticPr fontId="2" type="noConversion"/>
  </si>
  <si>
    <t>주행세</t>
    <phoneticPr fontId="2" type="noConversion"/>
  </si>
  <si>
    <t>도
세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</si>
</sst>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7" formatCode="#,##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4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1">
    <xf numFmtId="0" fontId="0" fillId="0" borderId="0"/>
    <xf numFmtId="0" fontId="7" fillId="0" borderId="0"/>
    <xf numFmtId="41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</cellStyleXfs>
  <cellXfs count="17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177" fontId="3" fillId="0" borderId="0" xfId="0" applyNumberFormat="1" applyFont="1" applyAlignment="1" applyProtection="1">
      <alignment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2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2" applyNumberFormat="1" applyFont="1" applyFill="1" applyBorder="1" applyAlignment="1" applyProtection="1">
      <alignment horizontal="right" vertical="center"/>
      <protection locked="0"/>
    </xf>
    <xf numFmtId="3" fontId="10" fillId="0" borderId="1" xfId="2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5" borderId="1" xfId="2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2" applyNumberFormat="1" applyFont="1" applyFill="1" applyBorder="1" applyAlignment="1" applyProtection="1">
      <alignment horizontal="right" vertical="center"/>
      <protection locked="0"/>
    </xf>
    <xf numFmtId="3" fontId="10" fillId="0" borderId="1" xfId="2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6" borderId="2" xfId="2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2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2" applyNumberFormat="1" applyFont="1" applyFill="1" applyBorder="1" applyAlignment="1" applyProtection="1">
      <alignment horizontal="right" vertical="center"/>
      <protection locked="0"/>
    </xf>
    <xf numFmtId="3" fontId="10" fillId="0" borderId="5" xfId="2" applyNumberFormat="1" applyFont="1" applyFill="1" applyBorder="1" applyAlignment="1" applyProtection="1">
      <alignment horizontal="right" vertical="center"/>
    </xf>
    <xf numFmtId="3" fontId="10" fillId="2" borderId="5" xfId="2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2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177" fontId="22" fillId="2" borderId="0" xfId="0" applyNumberFormat="1" applyFont="1" applyFill="1" applyAlignment="1" applyProtection="1">
      <alignment vertical="center"/>
    </xf>
    <xf numFmtId="177" fontId="23" fillId="2" borderId="1" xfId="0" applyNumberFormat="1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Alignment="1" applyProtection="1">
      <alignment horizontal="center" vertical="center"/>
    </xf>
    <xf numFmtId="177" fontId="23" fillId="2" borderId="2" xfId="0" applyNumberFormat="1" applyFont="1" applyFill="1" applyBorder="1" applyAlignment="1" applyProtection="1">
      <alignment horizontal="center" vertical="center"/>
    </xf>
    <xf numFmtId="177" fontId="23" fillId="2" borderId="2" xfId="0" applyNumberFormat="1" applyFont="1" applyFill="1" applyBorder="1" applyAlignment="1" applyProtection="1">
      <alignment vertical="center"/>
    </xf>
    <xf numFmtId="177" fontId="23" fillId="2" borderId="1" xfId="0" applyNumberFormat="1" applyFont="1" applyFill="1" applyBorder="1" applyAlignment="1" applyProtection="1">
      <alignment horizontal="center" vertical="center" shrinkToFit="1"/>
    </xf>
    <xf numFmtId="177" fontId="23" fillId="0" borderId="2" xfId="0" applyNumberFormat="1" applyFont="1" applyFill="1" applyBorder="1" applyAlignment="1" applyProtection="1">
      <alignment vertical="center"/>
    </xf>
    <xf numFmtId="177" fontId="22" fillId="0" borderId="0" xfId="0" applyNumberFormat="1" applyFont="1" applyAlignment="1" applyProtection="1">
      <alignment vertical="center"/>
    </xf>
    <xf numFmtId="177" fontId="22" fillId="3" borderId="0" xfId="0" applyNumberFormat="1" applyFont="1" applyFill="1" applyAlignment="1" applyProtection="1">
      <alignment vertical="center"/>
    </xf>
    <xf numFmtId="177" fontId="22" fillId="3" borderId="0" xfId="0" applyNumberFormat="1" applyFont="1" applyFill="1" applyAlignment="1" applyProtection="1">
      <alignment horizontal="right" vertical="center"/>
    </xf>
    <xf numFmtId="41" fontId="23" fillId="2" borderId="2" xfId="2" applyFont="1" applyFill="1" applyBorder="1" applyAlignment="1" applyProtection="1">
      <alignment vertical="center"/>
    </xf>
    <xf numFmtId="177" fontId="22" fillId="0" borderId="0" xfId="0" applyNumberFormat="1" applyFont="1" applyFill="1" applyAlignment="1" applyProtection="1">
      <alignment vertical="center"/>
    </xf>
    <xf numFmtId="177" fontId="22" fillId="0" borderId="0" xfId="0" applyNumberFormat="1" applyFont="1" applyFill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vertical="center"/>
    </xf>
    <xf numFmtId="177" fontId="23" fillId="5" borderId="6" xfId="0" applyNumberFormat="1" applyFont="1" applyFill="1" applyBorder="1" applyAlignment="1" applyProtection="1">
      <alignment horizontal="center" vertical="center"/>
    </xf>
    <xf numFmtId="41" fontId="23" fillId="5" borderId="7" xfId="2" applyFont="1" applyFill="1" applyBorder="1" applyAlignment="1" applyProtection="1">
      <alignment vertical="center"/>
    </xf>
    <xf numFmtId="177" fontId="23" fillId="5" borderId="7" xfId="0" applyNumberFormat="1" applyFont="1" applyFill="1" applyBorder="1" applyAlignment="1" applyProtection="1">
      <alignment horizontal="center" vertical="center"/>
    </xf>
    <xf numFmtId="177" fontId="23" fillId="5" borderId="7" xfId="0" applyNumberFormat="1" applyFont="1" applyFill="1" applyBorder="1" applyAlignment="1" applyProtection="1">
      <alignment vertical="center"/>
    </xf>
    <xf numFmtId="177" fontId="24" fillId="0" borderId="0" xfId="0" applyNumberFormat="1" applyFont="1" applyFill="1" applyAlignment="1" applyProtection="1">
      <alignment vertical="center"/>
    </xf>
    <xf numFmtId="177" fontId="24" fillId="0" borderId="0" xfId="0" applyNumberFormat="1" applyFont="1" applyAlignment="1" applyProtection="1">
      <alignment vertical="center"/>
    </xf>
    <xf numFmtId="177" fontId="24" fillId="3" borderId="0" xfId="0" applyNumberFormat="1" applyFont="1" applyFill="1" applyAlignment="1" applyProtection="1">
      <alignment vertical="center"/>
    </xf>
    <xf numFmtId="177" fontId="23" fillId="8" borderId="6" xfId="0" applyNumberFormat="1" applyFont="1" applyFill="1" applyBorder="1" applyAlignment="1" applyProtection="1">
      <alignment horizontal="center" vertical="center"/>
    </xf>
    <xf numFmtId="177" fontId="23" fillId="8" borderId="7" xfId="0" applyNumberFormat="1" applyFont="1" applyFill="1" applyBorder="1" applyAlignment="1" applyProtection="1">
      <alignment vertical="center"/>
    </xf>
    <xf numFmtId="41" fontId="23" fillId="8" borderId="7" xfId="2" applyFont="1" applyFill="1" applyBorder="1" applyAlignment="1" applyProtection="1">
      <alignment vertical="center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 wrapText="1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177" fontId="24" fillId="3" borderId="0" xfId="0" applyNumberFormat="1" applyFont="1" applyFill="1" applyAlignment="1" applyProtection="1">
      <alignment horizontal="right" vertical="center"/>
    </xf>
    <xf numFmtId="177" fontId="24" fillId="0" borderId="0" xfId="0" applyNumberFormat="1" applyFont="1" applyFill="1" applyAlignment="1" applyProtection="1">
      <alignment horizontal="right" vertical="center"/>
    </xf>
    <xf numFmtId="177" fontId="24" fillId="0" borderId="0" xfId="0" applyNumberFormat="1" applyFont="1" applyAlignment="1" applyProtection="1">
      <alignment horizontal="right" vertical="center"/>
    </xf>
    <xf numFmtId="41" fontId="23" fillId="8" borderId="7" xfId="3" applyFont="1" applyFill="1" applyBorder="1" applyAlignment="1" applyProtection="1">
      <alignment vertical="center"/>
    </xf>
    <xf numFmtId="41" fontId="23" fillId="5" borderId="7" xfId="3" applyFont="1" applyFill="1" applyBorder="1" applyAlignment="1" applyProtection="1">
      <alignment vertical="center"/>
    </xf>
    <xf numFmtId="41" fontId="23" fillId="2" borderId="2" xfId="3" applyFont="1" applyFill="1" applyBorder="1" applyAlignment="1" applyProtection="1">
      <alignment vertical="center"/>
    </xf>
    <xf numFmtId="41" fontId="21" fillId="0" borderId="0" xfId="3" applyFont="1" applyAlignment="1" applyProtection="1">
      <alignment vertical="center"/>
    </xf>
    <xf numFmtId="41" fontId="22" fillId="0" borderId="0" xfId="3" applyFont="1" applyAlignment="1" applyProtection="1">
      <alignment vertical="center" shrinkToFit="1"/>
    </xf>
    <xf numFmtId="41" fontId="22" fillId="0" borderId="0" xfId="3" applyFont="1" applyFill="1" applyAlignment="1" applyProtection="1">
      <alignment vertical="center" shrinkToFit="1"/>
    </xf>
    <xf numFmtId="41" fontId="24" fillId="0" borderId="0" xfId="3" applyFont="1" applyAlignment="1" applyProtection="1">
      <alignment horizontal="right" vertical="center" shrinkToFit="1"/>
    </xf>
    <xf numFmtId="41" fontId="23" fillId="0" borderId="2" xfId="3" applyFont="1" applyFill="1" applyBorder="1" applyAlignment="1" applyProtection="1">
      <alignment vertical="center"/>
    </xf>
    <xf numFmtId="177" fontId="3" fillId="0" borderId="9" xfId="0" applyNumberFormat="1" applyFont="1" applyBorder="1" applyAlignment="1" applyProtection="1">
      <alignment vertical="center"/>
    </xf>
    <xf numFmtId="177" fontId="28" fillId="0" borderId="0" xfId="0" applyNumberFormat="1" applyFont="1" applyBorder="1" applyAlignment="1" applyProtection="1">
      <alignment vertical="center" shrinkToFit="1"/>
      <protection locked="0"/>
    </xf>
    <xf numFmtId="41" fontId="23" fillId="8" borderId="3" xfId="3" applyFont="1" applyFill="1" applyBorder="1" applyAlignment="1" applyProtection="1">
      <alignment vertical="center"/>
    </xf>
    <xf numFmtId="41" fontId="23" fillId="8" borderId="1" xfId="3" applyFont="1" applyFill="1" applyBorder="1" applyAlignment="1" applyProtection="1">
      <alignment vertical="center"/>
    </xf>
    <xf numFmtId="41" fontId="23" fillId="8" borderId="4" xfId="3" applyFont="1" applyFill="1" applyBorder="1" applyAlignment="1" applyProtection="1">
      <alignment vertical="center"/>
    </xf>
    <xf numFmtId="177" fontId="23" fillId="0" borderId="2" xfId="0" applyNumberFormat="1" applyFont="1" applyBorder="1" applyAlignment="1" applyProtection="1">
      <alignment vertical="center" shrinkToFit="1"/>
      <protection locked="0"/>
    </xf>
    <xf numFmtId="177" fontId="23" fillId="0" borderId="1" xfId="0" applyNumberFormat="1" applyFont="1" applyBorder="1" applyAlignment="1" applyProtection="1">
      <alignment vertical="center" shrinkToFit="1"/>
      <protection locked="0"/>
    </xf>
    <xf numFmtId="177" fontId="23" fillId="3" borderId="2" xfId="0" applyNumberFormat="1" applyFont="1" applyFill="1" applyBorder="1" applyAlignment="1" applyProtection="1">
      <alignment vertical="center"/>
      <protection locked="0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41" fontId="23" fillId="8" borderId="7" xfId="3" applyFont="1" applyFill="1" applyBorder="1" applyAlignment="1" applyProtection="1">
      <alignment vertical="center" shrinkToFit="1"/>
    </xf>
    <xf numFmtId="41" fontId="23" fillId="5" borderId="7" xfId="3" applyFont="1" applyFill="1" applyBorder="1" applyAlignment="1" applyProtection="1">
      <alignment vertical="center" shrinkToFit="1"/>
    </xf>
    <xf numFmtId="41" fontId="23" fillId="0" borderId="2" xfId="3" applyFont="1" applyFill="1" applyBorder="1" applyAlignment="1" applyProtection="1">
      <alignment vertical="center" shrinkToFit="1"/>
    </xf>
    <xf numFmtId="41" fontId="23" fillId="2" borderId="2" xfId="3" applyNumberFormat="1" applyFont="1" applyFill="1" applyBorder="1" applyAlignment="1" applyProtection="1">
      <alignment vertical="center"/>
    </xf>
    <xf numFmtId="3" fontId="10" fillId="3" borderId="1" xfId="3" applyNumberFormat="1" applyFont="1" applyFill="1" applyBorder="1" applyAlignment="1" applyProtection="1">
      <alignment horizontal="right" vertical="center"/>
      <protection locked="0"/>
    </xf>
    <xf numFmtId="3" fontId="10" fillId="0" borderId="1" xfId="3" applyNumberFormat="1" applyFont="1" applyFill="1" applyBorder="1" applyAlignment="1" applyProtection="1">
      <alignment horizontal="right" vertical="center"/>
    </xf>
    <xf numFmtId="3" fontId="10" fillId="0" borderId="1" xfId="3" applyNumberFormat="1" applyFont="1" applyFill="1" applyBorder="1" applyAlignment="1" applyProtection="1">
      <alignment horizontal="right" vertical="center"/>
      <protection locked="0"/>
    </xf>
    <xf numFmtId="3" fontId="10" fillId="2" borderId="1" xfId="3" applyNumberFormat="1" applyFont="1" applyFill="1" applyBorder="1" applyAlignment="1" applyProtection="1">
      <alignment horizontal="right" vertical="center"/>
      <protection locked="0"/>
    </xf>
    <xf numFmtId="3" fontId="10" fillId="2" borderId="1" xfId="3" applyNumberFormat="1" applyFont="1" applyFill="1" applyBorder="1" applyAlignment="1" applyProtection="1">
      <alignment horizontal="right" vertical="center"/>
    </xf>
    <xf numFmtId="3" fontId="10" fillId="0" borderId="5" xfId="3" applyNumberFormat="1" applyFont="1" applyFill="1" applyBorder="1" applyAlignment="1" applyProtection="1">
      <alignment horizontal="right" vertical="center"/>
      <protection locked="0"/>
    </xf>
    <xf numFmtId="3" fontId="10" fillId="0" borderId="5" xfId="3" applyNumberFormat="1" applyFont="1" applyFill="1" applyBorder="1" applyAlignment="1" applyProtection="1">
      <alignment horizontal="right" vertical="center"/>
    </xf>
    <xf numFmtId="3" fontId="10" fillId="7" borderId="3" xfId="3" applyNumberFormat="1" applyFont="1" applyFill="1" applyBorder="1" applyAlignment="1" applyProtection="1">
      <alignment horizontal="right" vertical="center"/>
    </xf>
    <xf numFmtId="41" fontId="23" fillId="2" borderId="1" xfId="3" applyFont="1" applyFill="1" applyBorder="1" applyAlignment="1" applyProtection="1">
      <alignment horizontal="center" vertical="center" shrinkToFit="1"/>
    </xf>
    <xf numFmtId="41" fontId="23" fillId="0" borderId="0" xfId="3" applyFont="1" applyFill="1" applyAlignment="1" applyProtection="1">
      <alignment vertical="center" shrinkToFit="1"/>
    </xf>
    <xf numFmtId="41" fontId="23" fillId="2" borderId="5" xfId="3" applyFont="1" applyFill="1" applyBorder="1" applyAlignment="1" applyProtection="1">
      <alignment horizontal="center" vertical="center" shrinkToFit="1"/>
    </xf>
    <xf numFmtId="41" fontId="23" fillId="5" borderId="7" xfId="3" applyFont="1" applyFill="1" applyBorder="1" applyAlignment="1" applyProtection="1">
      <alignment horizontal="center" vertical="center" shrinkToFit="1"/>
    </xf>
    <xf numFmtId="41" fontId="23" fillId="5" borderId="7" xfId="3" applyFont="1" applyFill="1" applyBorder="1" applyAlignment="1" applyProtection="1">
      <alignment horizontal="right" vertical="center" shrinkToFit="1"/>
    </xf>
    <xf numFmtId="41" fontId="23" fillId="2" borderId="2" xfId="3" applyFont="1" applyFill="1" applyBorder="1" applyAlignment="1" applyProtection="1">
      <alignment horizontal="center" vertical="center" shrinkToFit="1"/>
    </xf>
    <xf numFmtId="41" fontId="23" fillId="2" borderId="2" xfId="3" applyFont="1" applyFill="1" applyBorder="1" applyAlignment="1" applyProtection="1">
      <alignment vertical="center" shrinkToFit="1"/>
    </xf>
    <xf numFmtId="41" fontId="23" fillId="0" borderId="2" xfId="3" applyFont="1" applyBorder="1" applyAlignment="1" applyProtection="1">
      <alignment vertical="center" shrinkToFit="1"/>
      <protection locked="0"/>
    </xf>
    <xf numFmtId="177" fontId="23" fillId="0" borderId="2" xfId="3" applyNumberFormat="1" applyFont="1" applyBorder="1" applyAlignment="1" applyProtection="1">
      <alignment vertical="center" shrinkToFit="1"/>
      <protection locked="0"/>
    </xf>
    <xf numFmtId="41" fontId="23" fillId="0" borderId="1" xfId="3" applyFont="1" applyBorder="1" applyAlignment="1" applyProtection="1">
      <alignment vertical="center" shrinkToFit="1"/>
      <protection locked="0"/>
    </xf>
    <xf numFmtId="177" fontId="23" fillId="0" borderId="1" xfId="3" applyNumberFormat="1" applyFont="1" applyBorder="1" applyAlignment="1" applyProtection="1">
      <alignment vertical="center" shrinkToFit="1"/>
      <protection locked="0"/>
    </xf>
    <xf numFmtId="41" fontId="23" fillId="0" borderId="5" xfId="3" applyFont="1" applyBorder="1" applyAlignment="1" applyProtection="1">
      <alignment vertical="center" shrinkToFit="1"/>
      <protection locked="0"/>
    </xf>
    <xf numFmtId="177" fontId="23" fillId="0" borderId="5" xfId="3" applyNumberFormat="1" applyFont="1" applyBorder="1" applyAlignment="1" applyProtection="1">
      <alignment vertical="center" shrinkToFit="1"/>
      <protection locked="0"/>
    </xf>
    <xf numFmtId="177" fontId="23" fillId="2" borderId="2" xfId="3" applyNumberFormat="1" applyFont="1" applyFill="1" applyBorder="1" applyAlignment="1" applyProtection="1">
      <alignment vertical="center" shrinkToFit="1"/>
    </xf>
    <xf numFmtId="177" fontId="23" fillId="2" borderId="1" xfId="3" applyNumberFormat="1" applyFont="1" applyFill="1" applyBorder="1" applyAlignment="1" applyProtection="1">
      <alignment vertical="center" shrinkToFit="1"/>
    </xf>
    <xf numFmtId="3" fontId="10" fillId="5" borderId="21" xfId="2" applyNumberFormat="1" applyFont="1" applyFill="1" applyBorder="1" applyAlignment="1" applyProtection="1">
      <alignment horizontal="right" vertical="center"/>
    </xf>
    <xf numFmtId="3" fontId="10" fillId="5" borderId="23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10" fillId="5" borderId="30" xfId="2" applyNumberFormat="1" applyFont="1" applyFill="1" applyBorder="1" applyAlignment="1" applyProtection="1">
      <alignment horizontal="right" vertical="center"/>
    </xf>
    <xf numFmtId="3" fontId="13" fillId="9" borderId="10" xfId="0" applyNumberFormat="1" applyFont="1" applyFill="1" applyBorder="1" applyAlignment="1" applyProtection="1">
      <alignment horizontal="center" vertical="center"/>
    </xf>
    <xf numFmtId="3" fontId="13" fillId="9" borderId="11" xfId="0" applyNumberFormat="1" applyFont="1" applyFill="1" applyBorder="1" applyAlignment="1" applyProtection="1">
      <alignment horizontal="center" vertical="center"/>
    </xf>
    <xf numFmtId="3" fontId="13" fillId="9" borderId="1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25" fillId="7" borderId="24" xfId="0" applyNumberFormat="1" applyFont="1" applyFill="1" applyBorder="1" applyAlignment="1" applyProtection="1">
      <alignment horizontal="center" vertical="center" wrapText="1"/>
    </xf>
    <xf numFmtId="3" fontId="25" fillId="7" borderId="14" xfId="0" applyNumberFormat="1" applyFont="1" applyFill="1" applyBorder="1" applyAlignment="1" applyProtection="1">
      <alignment horizontal="center" vertical="center" wrapText="1"/>
    </xf>
    <xf numFmtId="3" fontId="25" fillId="7" borderId="2" xfId="0" applyNumberFormat="1" applyFont="1" applyFill="1" applyBorder="1" applyAlignment="1" applyProtection="1">
      <alignment horizontal="center" vertical="center" wrapText="1"/>
    </xf>
    <xf numFmtId="3" fontId="13" fillId="2" borderId="10" xfId="0" applyNumberFormat="1" applyFont="1" applyFill="1" applyBorder="1" applyAlignment="1" applyProtection="1">
      <alignment horizontal="center" vertical="center" wrapText="1"/>
    </xf>
    <xf numFmtId="3" fontId="13" fillId="2" borderId="14" xfId="0" applyNumberFormat="1" applyFont="1" applyFill="1" applyBorder="1" applyAlignment="1" applyProtection="1">
      <alignment horizontal="center" vertical="center" wrapText="1"/>
    </xf>
    <xf numFmtId="3" fontId="25" fillId="6" borderId="25" xfId="0" applyNumberFormat="1" applyFont="1" applyFill="1" applyBorder="1" applyAlignment="1" applyProtection="1">
      <alignment horizontal="center" vertical="center" wrapText="1"/>
    </xf>
    <xf numFmtId="3" fontId="25" fillId="6" borderId="14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2" borderId="12" xfId="0" applyNumberFormat="1" applyFont="1" applyFill="1" applyBorder="1" applyAlignment="1" applyProtection="1">
      <alignment horizontal="center" vertical="center"/>
    </xf>
    <xf numFmtId="3" fontId="13" fillId="6" borderId="15" xfId="0" applyNumberFormat="1" applyFont="1" applyFill="1" applyBorder="1" applyAlignment="1" applyProtection="1">
      <alignment horizontal="center" vertical="center"/>
    </xf>
    <xf numFmtId="3" fontId="13" fillId="6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3" fillId="5" borderId="17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/>
    </xf>
    <xf numFmtId="3" fontId="13" fillId="5" borderId="4" xfId="0" applyNumberFormat="1" applyFont="1" applyFill="1" applyBorder="1" applyAlignment="1" applyProtection="1">
      <alignment horizontal="center" vertical="center"/>
    </xf>
    <xf numFmtId="3" fontId="13" fillId="9" borderId="9" xfId="0" applyNumberFormat="1" applyFont="1" applyFill="1" applyBorder="1" applyAlignment="1" applyProtection="1">
      <alignment horizontal="center" vertical="center"/>
    </xf>
    <xf numFmtId="3" fontId="13" fillId="9" borderId="18" xfId="0" applyNumberFormat="1" applyFont="1" applyFill="1" applyBorder="1" applyAlignment="1" applyProtection="1">
      <alignment horizontal="center" vertical="center"/>
    </xf>
    <xf numFmtId="3" fontId="13" fillId="9" borderId="19" xfId="0" applyNumberFormat="1" applyFont="1" applyFill="1" applyBorder="1" applyAlignment="1" applyProtection="1">
      <alignment horizontal="center" vertical="center"/>
    </xf>
    <xf numFmtId="3" fontId="13" fillId="9" borderId="20" xfId="0" applyNumberFormat="1" applyFont="1" applyFill="1" applyBorder="1" applyAlignment="1" applyProtection="1">
      <alignment horizontal="center" vertical="center"/>
    </xf>
    <xf numFmtId="3" fontId="13" fillId="5" borderId="15" xfId="0" applyNumberFormat="1" applyFont="1" applyFill="1" applyBorder="1" applyAlignment="1" applyProtection="1">
      <alignment horizontal="center" vertical="center"/>
    </xf>
    <xf numFmtId="3" fontId="13" fillId="5" borderId="16" xfId="0" applyNumberFormat="1" applyFont="1" applyFill="1" applyBorder="1" applyAlignment="1" applyProtection="1">
      <alignment horizontal="center" vertical="center"/>
    </xf>
    <xf numFmtId="3" fontId="13" fillId="5" borderId="12" xfId="0" applyNumberFormat="1" applyFont="1" applyFill="1" applyBorder="1" applyAlignment="1" applyProtection="1">
      <alignment horizontal="center" vertic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3" fontId="13" fillId="5" borderId="8" xfId="0" applyNumberFormat="1" applyFont="1" applyFill="1" applyBorder="1" applyAlignment="1" applyProtection="1">
      <alignment horizontal="center" vertical="center"/>
    </xf>
    <xf numFmtId="3" fontId="13" fillId="5" borderId="21" xfId="0" applyNumberFormat="1" applyFont="1" applyFill="1" applyBorder="1" applyAlignment="1" applyProtection="1">
      <alignment horizontal="center" vertical="center"/>
    </xf>
    <xf numFmtId="3" fontId="13" fillId="5" borderId="22" xfId="0" applyNumberFormat="1" applyFont="1" applyFill="1" applyBorder="1" applyAlignment="1" applyProtection="1">
      <alignment horizontal="center" vertical="center"/>
    </xf>
    <xf numFmtId="3" fontId="13" fillId="5" borderId="23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26" fillId="2" borderId="12" xfId="0" applyNumberFormat="1" applyFont="1" applyFill="1" applyBorder="1" applyAlignment="1" applyProtection="1">
      <alignment horizontal="center" vertical="center"/>
    </xf>
    <xf numFmtId="3" fontId="26" fillId="2" borderId="8" xfId="0" applyNumberFormat="1" applyFont="1" applyFill="1" applyBorder="1" applyAlignment="1" applyProtection="1">
      <alignment horizontal="center" vertical="center"/>
    </xf>
    <xf numFmtId="3" fontId="26" fillId="2" borderId="10" xfId="0" applyNumberFormat="1" applyFont="1" applyFill="1" applyBorder="1" applyAlignment="1" applyProtection="1">
      <alignment horizontal="center" vertical="center"/>
    </xf>
    <xf numFmtId="3" fontId="26" fillId="2" borderId="11" xfId="0" applyNumberFormat="1" applyFont="1" applyFill="1" applyBorder="1" applyAlignment="1" applyProtection="1">
      <alignment horizontal="center" vertical="center"/>
    </xf>
    <xf numFmtId="3" fontId="13" fillId="7" borderId="15" xfId="0" applyNumberFormat="1" applyFont="1" applyFill="1" applyBorder="1" applyAlignment="1" applyProtection="1">
      <alignment horizontal="center" vertical="center"/>
    </xf>
    <xf numFmtId="3" fontId="13" fillId="7" borderId="16" xfId="0" applyNumberFormat="1" applyFont="1" applyFill="1" applyBorder="1" applyAlignment="1" applyProtection="1">
      <alignment horizontal="center" vertical="center"/>
    </xf>
    <xf numFmtId="3" fontId="16" fillId="8" borderId="0" xfId="0" applyNumberFormat="1" applyFont="1" applyFill="1" applyAlignment="1" applyProtection="1">
      <alignment horizontal="center" vertical="center"/>
      <protection locked="0"/>
    </xf>
    <xf numFmtId="3" fontId="13" fillId="2" borderId="14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Fill="1" applyAlignment="1" applyProtection="1">
      <alignment horizontal="left" vertical="top"/>
    </xf>
    <xf numFmtId="177" fontId="23" fillId="2" borderId="1" xfId="0" applyNumberFormat="1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Alignment="1" applyProtection="1">
      <alignment horizontal="left" vertical="top"/>
    </xf>
    <xf numFmtId="177" fontId="23" fillId="2" borderId="26" xfId="0" applyNumberFormat="1" applyFont="1" applyFill="1" applyBorder="1" applyAlignment="1" applyProtection="1">
      <alignment horizontal="center" vertical="center"/>
    </xf>
    <xf numFmtId="177" fontId="23" fillId="2" borderId="12" xfId="0" applyNumberFormat="1" applyFont="1" applyFill="1" applyBorder="1" applyAlignment="1" applyProtection="1">
      <alignment horizontal="center" vertical="center"/>
    </xf>
    <xf numFmtId="177" fontId="23" fillId="2" borderId="8" xfId="0" applyNumberFormat="1" applyFont="1" applyFill="1" applyBorder="1" applyAlignment="1" applyProtection="1">
      <alignment horizontal="center" vertical="center"/>
    </xf>
    <xf numFmtId="177" fontId="21" fillId="3" borderId="0" xfId="0" applyNumberFormat="1" applyFont="1" applyFill="1" applyAlignment="1" applyProtection="1">
      <alignment horizontal="left" vertical="top"/>
    </xf>
    <xf numFmtId="41" fontId="23" fillId="2" borderId="5" xfId="3" applyFont="1" applyFill="1" applyBorder="1" applyAlignment="1" applyProtection="1">
      <alignment horizontal="center" vertical="center" wrapText="1" shrinkToFit="1"/>
    </xf>
    <xf numFmtId="41" fontId="23" fillId="2" borderId="14" xfId="3" applyFont="1" applyFill="1" applyBorder="1" applyAlignment="1" applyProtection="1">
      <alignment horizontal="center" vertical="center" shrinkToFit="1"/>
    </xf>
    <xf numFmtId="41" fontId="23" fillId="2" borderId="2" xfId="3" applyFont="1" applyFill="1" applyBorder="1" applyAlignment="1" applyProtection="1">
      <alignment horizontal="center" vertical="center" shrinkToFit="1"/>
    </xf>
    <xf numFmtId="41" fontId="23" fillId="2" borderId="1" xfId="3" applyFont="1" applyFill="1" applyBorder="1" applyAlignment="1" applyProtection="1">
      <alignment horizontal="center" vertical="center" shrinkToFit="1"/>
    </xf>
    <xf numFmtId="41" fontId="23" fillId="2" borderId="5" xfId="3" applyFont="1" applyFill="1" applyBorder="1" applyAlignment="1" applyProtection="1">
      <alignment horizontal="center" vertical="center" shrinkToFit="1"/>
    </xf>
    <xf numFmtId="41" fontId="23" fillId="8" borderId="27" xfId="3" applyFont="1" applyFill="1" applyBorder="1" applyAlignment="1" applyProtection="1">
      <alignment horizontal="center" vertical="center" shrinkToFit="1"/>
    </xf>
    <xf numFmtId="41" fontId="23" fillId="8" borderId="28" xfId="3" applyFont="1" applyFill="1" applyBorder="1" applyAlignment="1" applyProtection="1">
      <alignment horizontal="center" vertical="center" shrinkToFit="1"/>
    </xf>
    <xf numFmtId="41" fontId="23" fillId="2" borderId="29" xfId="3" applyFont="1" applyFill="1" applyBorder="1" applyAlignment="1" applyProtection="1">
      <alignment horizontal="center" vertical="center" wrapText="1" shrinkToFit="1"/>
    </xf>
  </cellXfs>
  <cellStyles count="11">
    <cellStyle name="뷭?_BOOKSHIP" xfId="1"/>
    <cellStyle name="쉼표 [0]" xfId="2" builtinId="6"/>
    <cellStyle name="쉼표 [0] 2" xfId="3"/>
    <cellStyle name="콤마 [0]_1202" xfId="4"/>
    <cellStyle name="콤마_1202" xfId="5"/>
    <cellStyle name="표준" xfId="0" builtinId="0"/>
    <cellStyle name="Comma [0]_ SG&amp;A Bridge " xfId="6"/>
    <cellStyle name="Comma_ SG&amp;A Bridge " xfId="7"/>
    <cellStyle name="Currency [0]_ SG&amp;A Bridge " xfId="8"/>
    <cellStyle name="Currency_ SG&amp;A Bridge " xfId="9"/>
    <cellStyle name="Normal_ SG&amp;A Bridge 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R27"/>
  <sheetViews>
    <sheetView showZeros="0" zoomScale="85" zoomScaleNormal="90" workbookViewId="0">
      <selection activeCell="A3" sqref="A3:A4"/>
    </sheetView>
  </sheetViews>
  <sheetFormatPr defaultRowHeight="13.5"/>
  <cols>
    <col min="1" max="1" width="11.109375" style="4" customWidth="1"/>
    <col min="2" max="2" width="9.33203125" style="4" customWidth="1"/>
    <col min="3" max="3" width="12.109375" style="4" customWidth="1"/>
    <col min="4" max="4" width="9.6640625" style="4" customWidth="1"/>
    <col min="5" max="5" width="13.5546875" style="4" customWidth="1"/>
    <col min="6" max="6" width="7.88671875" style="4" customWidth="1"/>
    <col min="7" max="7" width="11.33203125" style="4" customWidth="1"/>
    <col min="8" max="8" width="8.5546875" style="4" customWidth="1"/>
    <col min="9" max="9" width="11.6640625" style="4" customWidth="1"/>
    <col min="10" max="10" width="9.44140625" style="4" customWidth="1"/>
    <col min="11" max="11" width="11.5546875" style="4" customWidth="1"/>
    <col min="12" max="12" width="8.5546875" style="4" customWidth="1"/>
    <col min="13" max="13" width="11.33203125" style="4" customWidth="1"/>
    <col min="14" max="14" width="6.77734375" style="53" customWidth="1"/>
    <col min="15" max="15" width="9.77734375" style="53" customWidth="1"/>
    <col min="16" max="148" width="8.88671875" style="53"/>
    <col min="149" max="16384" width="8.88671875" style="4"/>
  </cols>
  <sheetData>
    <row r="1" spans="1:148" s="40" customFormat="1" ht="22.5" customHeight="1">
      <c r="A1" s="170" t="s">
        <v>214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</row>
    <row r="2" spans="1:148" s="48" customFormat="1">
      <c r="A2" s="60" t="s">
        <v>208</v>
      </c>
      <c r="L2" s="49"/>
      <c r="M2" s="70" t="s">
        <v>173</v>
      </c>
      <c r="N2" s="51"/>
      <c r="O2" s="52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</row>
    <row r="3" spans="1:148" s="40" customFormat="1" ht="23.1" customHeight="1">
      <c r="A3" s="164" t="s">
        <v>174</v>
      </c>
      <c r="B3" s="164" t="s">
        <v>175</v>
      </c>
      <c r="C3" s="164"/>
      <c r="D3" s="164" t="s">
        <v>210</v>
      </c>
      <c r="E3" s="164"/>
      <c r="F3" s="164" t="s">
        <v>181</v>
      </c>
      <c r="G3" s="164"/>
      <c r="H3" s="164" t="s">
        <v>211</v>
      </c>
      <c r="I3" s="164"/>
      <c r="J3" s="164" t="s">
        <v>212</v>
      </c>
      <c r="K3" s="164"/>
      <c r="L3" s="164" t="s">
        <v>213</v>
      </c>
      <c r="M3" s="164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</row>
    <row r="4" spans="1:148" s="40" customFormat="1" ht="23.1" customHeight="1" thickBot="1">
      <c r="A4" s="165"/>
      <c r="B4" s="42" t="s">
        <v>182</v>
      </c>
      <c r="C4" s="42" t="s">
        <v>183</v>
      </c>
      <c r="D4" s="42" t="s">
        <v>182</v>
      </c>
      <c r="E4" s="42" t="s">
        <v>183</v>
      </c>
      <c r="F4" s="42" t="s">
        <v>182</v>
      </c>
      <c r="G4" s="42" t="s">
        <v>183</v>
      </c>
      <c r="H4" s="42" t="s">
        <v>182</v>
      </c>
      <c r="I4" s="42" t="s">
        <v>183</v>
      </c>
      <c r="J4" s="42" t="s">
        <v>182</v>
      </c>
      <c r="K4" s="42" t="s">
        <v>183</v>
      </c>
      <c r="L4" s="42" t="s">
        <v>182</v>
      </c>
      <c r="M4" s="42" t="s">
        <v>183</v>
      </c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</row>
    <row r="5" spans="1:148" s="40" customFormat="1" ht="21.75" customHeight="1" thickBot="1">
      <c r="A5" s="61" t="s">
        <v>184</v>
      </c>
      <c r="B5" s="73">
        <f t="shared" ref="B5:M5" si="0">+B6+B16</f>
        <v>12151</v>
      </c>
      <c r="C5" s="73">
        <f t="shared" si="0"/>
        <v>1503232</v>
      </c>
      <c r="D5" s="73">
        <f t="shared" si="0"/>
        <v>2149</v>
      </c>
      <c r="E5" s="73">
        <f t="shared" si="0"/>
        <v>501720</v>
      </c>
      <c r="F5" s="73">
        <f>+F6+F16</f>
        <v>494</v>
      </c>
      <c r="G5" s="73">
        <f>+G6+G16</f>
        <v>73837</v>
      </c>
      <c r="H5" s="90">
        <f t="shared" si="0"/>
        <v>8851</v>
      </c>
      <c r="I5" s="73">
        <f t="shared" si="0"/>
        <v>123531</v>
      </c>
      <c r="J5" s="73">
        <f t="shared" si="0"/>
        <v>145</v>
      </c>
      <c r="K5" s="73">
        <f t="shared" si="0"/>
        <v>402976</v>
      </c>
      <c r="L5" s="73">
        <f t="shared" si="0"/>
        <v>512</v>
      </c>
      <c r="M5" s="73">
        <f t="shared" si="0"/>
        <v>401168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</row>
    <row r="6" spans="1:148" s="40" customFormat="1" ht="21.75" customHeight="1" thickBot="1">
      <c r="A6" s="54" t="s">
        <v>185</v>
      </c>
      <c r="B6" s="74">
        <f t="shared" ref="B6:M6" si="1">SUM(B7:B15)</f>
        <v>5631</v>
      </c>
      <c r="C6" s="74">
        <f t="shared" si="1"/>
        <v>324022</v>
      </c>
      <c r="D6" s="74">
        <f t="shared" si="1"/>
        <v>955</v>
      </c>
      <c r="E6" s="74">
        <f t="shared" si="1"/>
        <v>81632</v>
      </c>
      <c r="F6" s="74">
        <f>SUM(F7:F15)</f>
        <v>208</v>
      </c>
      <c r="G6" s="74">
        <f>SUM(G7:G15)</f>
        <v>7553</v>
      </c>
      <c r="H6" s="91">
        <f t="shared" si="1"/>
        <v>4171</v>
      </c>
      <c r="I6" s="74">
        <f t="shared" si="1"/>
        <v>26805</v>
      </c>
      <c r="J6" s="74">
        <f t="shared" si="1"/>
        <v>82</v>
      </c>
      <c r="K6" s="74">
        <f t="shared" si="1"/>
        <v>40081</v>
      </c>
      <c r="L6" s="74">
        <f t="shared" si="1"/>
        <v>215</v>
      </c>
      <c r="M6" s="74">
        <f t="shared" si="1"/>
        <v>167951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</row>
    <row r="7" spans="1:148" s="40" customFormat="1" ht="21.75" customHeight="1">
      <c r="A7" s="43" t="s">
        <v>186</v>
      </c>
      <c r="B7" s="75">
        <f>SUM(D7,F7,H7,J7,L7)</f>
        <v>73</v>
      </c>
      <c r="C7" s="75">
        <f>SUM(E7,G7,I7,K7,M7)</f>
        <v>231082</v>
      </c>
      <c r="D7" s="80">
        <v>17</v>
      </c>
      <c r="E7" s="80">
        <v>50053</v>
      </c>
      <c r="F7" s="80">
        <v>4</v>
      </c>
      <c r="G7" s="80">
        <v>1648</v>
      </c>
      <c r="H7" s="92">
        <v>46</v>
      </c>
      <c r="I7" s="80">
        <v>8153</v>
      </c>
      <c r="J7" s="80">
        <v>1</v>
      </c>
      <c r="K7" s="80">
        <v>14259</v>
      </c>
      <c r="L7" s="80">
        <v>5</v>
      </c>
      <c r="M7" s="80">
        <v>156969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</row>
    <row r="8" spans="1:148" s="40" customFormat="1" ht="21.75" customHeight="1">
      <c r="A8" s="41" t="s">
        <v>187</v>
      </c>
      <c r="B8" s="75">
        <f t="shared" ref="B8:C15" si="2">SUM(D8,F8,H8,J8,L8)</f>
        <v>2</v>
      </c>
      <c r="C8" s="75">
        <f t="shared" si="2"/>
        <v>21</v>
      </c>
      <c r="D8" s="80"/>
      <c r="E8" s="80"/>
      <c r="F8" s="80"/>
      <c r="G8" s="80"/>
      <c r="H8" s="92"/>
      <c r="I8" s="80"/>
      <c r="J8" s="80"/>
      <c r="K8" s="80"/>
      <c r="L8" s="80">
        <v>2</v>
      </c>
      <c r="M8" s="80">
        <v>21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</row>
    <row r="9" spans="1:148" s="40" customFormat="1" ht="21.75" customHeight="1">
      <c r="A9" s="45" t="s">
        <v>188</v>
      </c>
      <c r="B9" s="75">
        <f t="shared" si="2"/>
        <v>23</v>
      </c>
      <c r="C9" s="75">
        <f t="shared" si="2"/>
        <v>20681</v>
      </c>
      <c r="D9" s="80">
        <v>11</v>
      </c>
      <c r="E9" s="80">
        <v>2799</v>
      </c>
      <c r="F9" s="80"/>
      <c r="G9" s="80"/>
      <c r="H9" s="92"/>
      <c r="I9" s="80"/>
      <c r="J9" s="80">
        <v>11</v>
      </c>
      <c r="K9" s="80">
        <v>17695</v>
      </c>
      <c r="L9" s="80">
        <v>1</v>
      </c>
      <c r="M9" s="80">
        <v>187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</row>
    <row r="10" spans="1:148" s="40" customFormat="1" ht="21.75" customHeight="1">
      <c r="A10" s="41" t="s">
        <v>189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92"/>
      <c r="I10" s="80"/>
      <c r="J10" s="80"/>
      <c r="K10" s="80"/>
      <c r="L10" s="80"/>
      <c r="M10" s="80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</row>
    <row r="11" spans="1:148" s="40" customFormat="1" ht="21.75" customHeight="1">
      <c r="A11" s="41" t="s">
        <v>190</v>
      </c>
      <c r="B11" s="75">
        <f t="shared" si="2"/>
        <v>9</v>
      </c>
      <c r="C11" s="75">
        <f t="shared" si="2"/>
        <v>2244</v>
      </c>
      <c r="D11" s="80">
        <v>2</v>
      </c>
      <c r="E11" s="80">
        <v>1052</v>
      </c>
      <c r="F11" s="80">
        <v>1</v>
      </c>
      <c r="G11" s="80">
        <v>989</v>
      </c>
      <c r="H11" s="92">
        <v>6</v>
      </c>
      <c r="I11" s="80">
        <v>203</v>
      </c>
      <c r="J11" s="80"/>
      <c r="K11" s="80"/>
      <c r="L11" s="80"/>
      <c r="M11" s="80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</row>
    <row r="12" spans="1:148" s="40" customFormat="1" ht="21.75" customHeight="1">
      <c r="A12" s="41" t="s">
        <v>191</v>
      </c>
      <c r="B12" s="75">
        <f t="shared" si="2"/>
        <v>273</v>
      </c>
      <c r="C12" s="75">
        <f t="shared" si="2"/>
        <v>3377</v>
      </c>
      <c r="D12" s="80">
        <v>47</v>
      </c>
      <c r="E12" s="80">
        <v>546</v>
      </c>
      <c r="F12" s="80">
        <v>5</v>
      </c>
      <c r="G12" s="80">
        <v>105</v>
      </c>
      <c r="H12" s="92">
        <v>212</v>
      </c>
      <c r="I12" s="80">
        <v>2637</v>
      </c>
      <c r="J12" s="80">
        <v>7</v>
      </c>
      <c r="K12" s="80">
        <v>60</v>
      </c>
      <c r="L12" s="80">
        <v>2</v>
      </c>
      <c r="M12" s="80">
        <v>29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</row>
    <row r="13" spans="1:148" s="40" customFormat="1" ht="21.75" customHeight="1">
      <c r="A13" s="41" t="s">
        <v>192</v>
      </c>
      <c r="B13" s="75">
        <f t="shared" si="2"/>
        <v>135</v>
      </c>
      <c r="C13" s="75">
        <f t="shared" si="2"/>
        <v>9852</v>
      </c>
      <c r="D13" s="80">
        <v>44</v>
      </c>
      <c r="E13" s="80">
        <v>4906</v>
      </c>
      <c r="F13" s="80">
        <v>17</v>
      </c>
      <c r="G13" s="80">
        <v>86</v>
      </c>
      <c r="H13" s="92">
        <v>68</v>
      </c>
      <c r="I13" s="80">
        <v>636</v>
      </c>
      <c r="J13" s="80">
        <v>4</v>
      </c>
      <c r="K13" s="80">
        <v>1744</v>
      </c>
      <c r="L13" s="80">
        <v>2</v>
      </c>
      <c r="M13" s="80">
        <v>2480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</row>
    <row r="14" spans="1:148" s="40" customFormat="1" ht="21.75" customHeight="1">
      <c r="A14" s="41" t="s">
        <v>193</v>
      </c>
      <c r="B14" s="75">
        <f t="shared" si="2"/>
        <v>19</v>
      </c>
      <c r="C14" s="75">
        <f t="shared" si="2"/>
        <v>224</v>
      </c>
      <c r="D14" s="80">
        <v>2</v>
      </c>
      <c r="E14" s="80">
        <v>9</v>
      </c>
      <c r="F14" s="80"/>
      <c r="G14" s="80"/>
      <c r="H14" s="92">
        <v>2</v>
      </c>
      <c r="I14" s="80">
        <v>28</v>
      </c>
      <c r="J14" s="80">
        <v>15</v>
      </c>
      <c r="K14" s="80">
        <v>187</v>
      </c>
      <c r="L14" s="80"/>
      <c r="M14" s="8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</row>
    <row r="15" spans="1:148" s="40" customFormat="1" ht="21.75" customHeight="1" thickBot="1">
      <c r="A15" s="41" t="s">
        <v>194</v>
      </c>
      <c r="B15" s="75">
        <f t="shared" si="2"/>
        <v>5097</v>
      </c>
      <c r="C15" s="75">
        <f t="shared" si="2"/>
        <v>56541</v>
      </c>
      <c r="D15" s="80">
        <v>832</v>
      </c>
      <c r="E15" s="80">
        <v>22267</v>
      </c>
      <c r="F15" s="80">
        <v>181</v>
      </c>
      <c r="G15" s="80">
        <v>4725</v>
      </c>
      <c r="H15" s="92">
        <v>3837</v>
      </c>
      <c r="I15" s="80">
        <v>15148</v>
      </c>
      <c r="J15" s="80">
        <v>44</v>
      </c>
      <c r="K15" s="80">
        <v>6136</v>
      </c>
      <c r="L15" s="80">
        <v>203</v>
      </c>
      <c r="M15" s="80">
        <v>8265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</row>
    <row r="16" spans="1:148" s="40" customFormat="1" ht="21.75" customHeight="1" thickBot="1">
      <c r="A16" s="56" t="s">
        <v>195</v>
      </c>
      <c r="B16" s="74">
        <f t="shared" ref="B16:M16" si="3">SUM(B17:B27)</f>
        <v>6520</v>
      </c>
      <c r="C16" s="74">
        <f t="shared" si="3"/>
        <v>1179210</v>
      </c>
      <c r="D16" s="74">
        <f t="shared" si="3"/>
        <v>1194</v>
      </c>
      <c r="E16" s="74">
        <f t="shared" si="3"/>
        <v>420088</v>
      </c>
      <c r="F16" s="74">
        <f>SUM(F17:F27)</f>
        <v>286</v>
      </c>
      <c r="G16" s="74">
        <f>SUM(G17:G27)</f>
        <v>66284</v>
      </c>
      <c r="H16" s="91">
        <f t="shared" si="3"/>
        <v>4680</v>
      </c>
      <c r="I16" s="74">
        <f t="shared" si="3"/>
        <v>96726</v>
      </c>
      <c r="J16" s="74">
        <f t="shared" si="3"/>
        <v>63</v>
      </c>
      <c r="K16" s="74">
        <f t="shared" si="3"/>
        <v>362895</v>
      </c>
      <c r="L16" s="74">
        <f t="shared" si="3"/>
        <v>297</v>
      </c>
      <c r="M16" s="74">
        <f t="shared" si="3"/>
        <v>233217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</row>
    <row r="17" spans="1:148" s="40" customFormat="1" ht="21.75" customHeight="1">
      <c r="A17" s="43" t="s">
        <v>196</v>
      </c>
      <c r="B17" s="75">
        <f>SUM(D17,F17,H17,J17,L17)</f>
        <v>2933</v>
      </c>
      <c r="C17" s="75">
        <f>SUM(E17,G17,I17,K17,M17)</f>
        <v>106538</v>
      </c>
      <c r="D17" s="80">
        <v>268</v>
      </c>
      <c r="E17" s="80">
        <v>63785</v>
      </c>
      <c r="F17" s="80">
        <v>44</v>
      </c>
      <c r="G17" s="80">
        <v>2617</v>
      </c>
      <c r="H17" s="92">
        <v>2554</v>
      </c>
      <c r="I17" s="80">
        <v>28870</v>
      </c>
      <c r="J17" s="80">
        <v>12</v>
      </c>
      <c r="K17" s="80">
        <v>617</v>
      </c>
      <c r="L17" s="80">
        <v>55</v>
      </c>
      <c r="M17" s="80">
        <v>10649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</row>
    <row r="18" spans="1:148" s="40" customFormat="1" ht="21.75" customHeight="1">
      <c r="A18" s="41" t="s">
        <v>197</v>
      </c>
      <c r="B18" s="75">
        <f t="shared" ref="B18:C27" si="4">SUM(D18,F18,H18,J18,L18)</f>
        <v>1001</v>
      </c>
      <c r="C18" s="75">
        <f t="shared" si="4"/>
        <v>119050</v>
      </c>
      <c r="D18" s="80">
        <v>132</v>
      </c>
      <c r="E18" s="80">
        <v>35579</v>
      </c>
      <c r="F18" s="80">
        <v>20</v>
      </c>
      <c r="G18" s="80">
        <v>397</v>
      </c>
      <c r="H18" s="92">
        <v>780</v>
      </c>
      <c r="I18" s="80">
        <v>8614</v>
      </c>
      <c r="J18" s="80">
        <v>30</v>
      </c>
      <c r="K18" s="80">
        <v>45029</v>
      </c>
      <c r="L18" s="80">
        <v>39</v>
      </c>
      <c r="M18" s="80">
        <v>29431</v>
      </c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</row>
    <row r="19" spans="1:148" s="40" customFormat="1" ht="21.75" customHeight="1">
      <c r="A19" s="41" t="s">
        <v>198</v>
      </c>
      <c r="B19" s="75">
        <f t="shared" si="4"/>
        <v>2021</v>
      </c>
      <c r="C19" s="75">
        <f t="shared" si="4"/>
        <v>158932</v>
      </c>
      <c r="D19" s="80">
        <v>658</v>
      </c>
      <c r="E19" s="80">
        <v>68234</v>
      </c>
      <c r="F19" s="80">
        <v>195</v>
      </c>
      <c r="G19" s="80">
        <v>22643</v>
      </c>
      <c r="H19" s="92">
        <v>1036</v>
      </c>
      <c r="I19" s="80">
        <v>55204</v>
      </c>
      <c r="J19" s="80">
        <v>7</v>
      </c>
      <c r="K19" s="80">
        <v>663</v>
      </c>
      <c r="L19" s="80">
        <v>125</v>
      </c>
      <c r="M19" s="80">
        <v>12188</v>
      </c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</row>
    <row r="20" spans="1:148" s="40" customFormat="1" ht="21.75" customHeight="1">
      <c r="A20" s="41" t="s">
        <v>215</v>
      </c>
      <c r="B20" s="75">
        <f t="shared" si="4"/>
        <v>0</v>
      </c>
      <c r="C20" s="75">
        <f t="shared" si="4"/>
        <v>0</v>
      </c>
      <c r="D20" s="80"/>
      <c r="E20" s="80"/>
      <c r="F20" s="80"/>
      <c r="G20" s="80"/>
      <c r="H20" s="92"/>
      <c r="I20" s="80"/>
      <c r="J20" s="80"/>
      <c r="K20" s="80"/>
      <c r="L20" s="80"/>
      <c r="M20" s="80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</row>
    <row r="21" spans="1:148" s="40" customFormat="1" ht="21.75" customHeight="1">
      <c r="A21" s="41" t="s">
        <v>216</v>
      </c>
      <c r="B21" s="75">
        <f t="shared" si="4"/>
        <v>87</v>
      </c>
      <c r="C21" s="75">
        <f t="shared" si="4"/>
        <v>748019</v>
      </c>
      <c r="D21" s="80">
        <v>61</v>
      </c>
      <c r="E21" s="80">
        <v>238952</v>
      </c>
      <c r="F21" s="80">
        <v>9</v>
      </c>
      <c r="G21" s="80">
        <v>40310</v>
      </c>
      <c r="H21" s="92"/>
      <c r="I21" s="80"/>
      <c r="J21" s="80">
        <v>8</v>
      </c>
      <c r="K21" s="80">
        <v>312877</v>
      </c>
      <c r="L21" s="80">
        <v>9</v>
      </c>
      <c r="M21" s="80">
        <v>155880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</row>
    <row r="22" spans="1:148" s="40" customFormat="1" ht="21.75" customHeight="1">
      <c r="A22" s="41" t="s">
        <v>217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92"/>
      <c r="I22" s="80"/>
      <c r="J22" s="80"/>
      <c r="K22" s="80"/>
      <c r="L22" s="80"/>
      <c r="M22" s="80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</row>
    <row r="23" spans="1:148" s="40" customFormat="1" ht="21.75" customHeight="1">
      <c r="A23" s="41" t="s">
        <v>2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92"/>
      <c r="I23" s="80"/>
      <c r="J23" s="80"/>
      <c r="K23" s="80"/>
      <c r="L23" s="80"/>
      <c r="M23" s="80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</row>
    <row r="24" spans="1:148" s="40" customFormat="1" ht="21.75" customHeight="1">
      <c r="A24" s="41" t="s">
        <v>79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92"/>
      <c r="I24" s="80"/>
      <c r="J24" s="80"/>
      <c r="K24" s="80"/>
      <c r="L24" s="80"/>
      <c r="M24" s="80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</row>
    <row r="25" spans="1:148" s="40" customFormat="1" ht="21.75" customHeight="1">
      <c r="A25" s="41" t="s">
        <v>204</v>
      </c>
      <c r="B25" s="75">
        <f t="shared" si="4"/>
        <v>120</v>
      </c>
      <c r="C25" s="75">
        <f t="shared" si="4"/>
        <v>13048</v>
      </c>
      <c r="D25" s="80">
        <v>18</v>
      </c>
      <c r="E25" s="80">
        <v>969</v>
      </c>
      <c r="F25" s="80"/>
      <c r="G25" s="80"/>
      <c r="H25" s="92">
        <v>68</v>
      </c>
      <c r="I25" s="80">
        <v>839</v>
      </c>
      <c r="J25" s="80">
        <v>0</v>
      </c>
      <c r="K25" s="80">
        <v>0</v>
      </c>
      <c r="L25" s="80">
        <v>34</v>
      </c>
      <c r="M25" s="80">
        <v>11240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</row>
    <row r="26" spans="1:148" s="40" customFormat="1" ht="21.75" customHeight="1">
      <c r="A26" s="41" t="s">
        <v>205</v>
      </c>
      <c r="B26" s="75">
        <f t="shared" si="4"/>
        <v>353</v>
      </c>
      <c r="C26" s="75">
        <f t="shared" si="4"/>
        <v>30639</v>
      </c>
      <c r="D26" s="80">
        <v>57</v>
      </c>
      <c r="E26" s="80">
        <v>12569</v>
      </c>
      <c r="F26" s="80">
        <v>18</v>
      </c>
      <c r="G26" s="80">
        <v>317</v>
      </c>
      <c r="H26" s="92">
        <v>240</v>
      </c>
      <c r="I26" s="80">
        <v>2923</v>
      </c>
      <c r="J26" s="80">
        <v>3</v>
      </c>
      <c r="K26" s="80">
        <v>1001</v>
      </c>
      <c r="L26" s="80">
        <v>35</v>
      </c>
      <c r="M26" s="80">
        <v>13829</v>
      </c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</row>
    <row r="27" spans="1:148" s="40" customFormat="1" ht="21.75" customHeight="1">
      <c r="A27" s="41" t="s">
        <v>206</v>
      </c>
      <c r="B27" s="75">
        <f t="shared" si="4"/>
        <v>5</v>
      </c>
      <c r="C27" s="75">
        <f t="shared" si="4"/>
        <v>2984</v>
      </c>
      <c r="D27" s="80"/>
      <c r="E27" s="80"/>
      <c r="F27" s="80"/>
      <c r="G27" s="80"/>
      <c r="H27" s="92">
        <v>2</v>
      </c>
      <c r="I27" s="80">
        <v>276</v>
      </c>
      <c r="J27" s="80">
        <v>3</v>
      </c>
      <c r="K27" s="80">
        <v>2708</v>
      </c>
      <c r="L27" s="80"/>
      <c r="M27" s="80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</row>
  </sheetData>
  <mergeCells count="8">
    <mergeCell ref="A1:O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43" right="0.15748031496062992" top="0.46" bottom="0.23622047244094491" header="0.35433070866141736" footer="0.31496062992125984"/>
  <pageSetup paperSize="9" scale="9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O27"/>
  <sheetViews>
    <sheetView showZeros="0" zoomScale="85" zoomScaleNormal="90" workbookViewId="0">
      <pane ySplit="7" topLeftCell="A8" activePane="bottomLeft" state="frozen"/>
      <selection activeCell="E10" sqref="E10"/>
      <selection pane="bottomLeft" activeCell="A3" sqref="A3:A4"/>
    </sheetView>
  </sheetViews>
  <sheetFormatPr defaultRowHeight="13.5"/>
  <cols>
    <col min="1" max="1" width="9.88671875" style="53" customWidth="1"/>
    <col min="2" max="2" width="7.6640625" style="53" customWidth="1"/>
    <col min="3" max="3" width="11.21875" style="53" customWidth="1"/>
    <col min="4" max="4" width="7.21875" style="53" customWidth="1"/>
    <col min="5" max="5" width="10.88671875" style="53" customWidth="1"/>
    <col min="6" max="6" width="5.6640625" style="53" customWidth="1"/>
    <col min="7" max="7" width="9.77734375" style="53" customWidth="1"/>
    <col min="8" max="8" width="5.6640625" style="53" customWidth="1"/>
    <col min="9" max="9" width="9" style="53" bestFit="1" customWidth="1"/>
    <col min="10" max="10" width="7.5546875" style="53" customWidth="1"/>
    <col min="11" max="11" width="10.21875" style="53" customWidth="1"/>
    <col min="12" max="12" width="7.44140625" style="53" customWidth="1"/>
    <col min="13" max="13" width="10.5546875" style="53" customWidth="1"/>
    <col min="14" max="14" width="6.77734375" style="53" customWidth="1"/>
    <col min="15" max="15" width="9.77734375" style="53" customWidth="1"/>
    <col min="16" max="16384" width="8.88671875" style="53"/>
  </cols>
  <sheetData>
    <row r="1" spans="1:15" s="51" customFormat="1" ht="22.5" customHeight="1">
      <c r="A1" s="163" t="s">
        <v>89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s="51" customFormat="1">
      <c r="A2" s="58" t="s">
        <v>84</v>
      </c>
      <c r="O2" s="71" t="s">
        <v>118</v>
      </c>
    </row>
    <row r="3" spans="1:15" s="51" customFormat="1" ht="23.1" customHeight="1">
      <c r="A3" s="164" t="s">
        <v>57</v>
      </c>
      <c r="B3" s="164" t="s">
        <v>58</v>
      </c>
      <c r="C3" s="164"/>
      <c r="D3" s="164" t="s">
        <v>90</v>
      </c>
      <c r="E3" s="164"/>
      <c r="F3" s="164" t="s">
        <v>91</v>
      </c>
      <c r="G3" s="164"/>
      <c r="H3" s="164" t="s">
        <v>92</v>
      </c>
      <c r="I3" s="164"/>
      <c r="J3" s="164" t="s">
        <v>93</v>
      </c>
      <c r="K3" s="164"/>
      <c r="L3" s="164" t="s">
        <v>94</v>
      </c>
      <c r="M3" s="164"/>
      <c r="N3" s="164" t="s">
        <v>117</v>
      </c>
      <c r="O3" s="164"/>
    </row>
    <row r="4" spans="1:15" s="51" customFormat="1" ht="23.1" customHeight="1" thickBot="1">
      <c r="A4" s="165"/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42" t="s">
        <v>60</v>
      </c>
      <c r="I4" s="42" t="s">
        <v>61</v>
      </c>
      <c r="J4" s="42" t="s">
        <v>60</v>
      </c>
      <c r="K4" s="42" t="s">
        <v>61</v>
      </c>
      <c r="L4" s="42" t="s">
        <v>60</v>
      </c>
      <c r="M4" s="42" t="s">
        <v>61</v>
      </c>
      <c r="N4" s="42" t="s">
        <v>60</v>
      </c>
      <c r="O4" s="42" t="s">
        <v>61</v>
      </c>
    </row>
    <row r="5" spans="1:15" s="51" customFormat="1" ht="21.75" customHeight="1" thickBot="1">
      <c r="A5" s="61" t="s">
        <v>85</v>
      </c>
      <c r="B5" s="63">
        <f t="shared" ref="B5:O5" si="0">+B6+B16</f>
        <v>18069</v>
      </c>
      <c r="C5" s="63">
        <f>+C6+C16</f>
        <v>4087881</v>
      </c>
      <c r="D5" s="63">
        <f t="shared" si="0"/>
        <v>197</v>
      </c>
      <c r="E5" s="63">
        <f t="shared" si="0"/>
        <v>50929</v>
      </c>
      <c r="F5" s="63">
        <f>+F6+F16</f>
        <v>5436</v>
      </c>
      <c r="G5" s="63">
        <f>+G6+G16</f>
        <v>553888</v>
      </c>
      <c r="H5" s="63">
        <f t="shared" si="0"/>
        <v>464</v>
      </c>
      <c r="I5" s="63">
        <f t="shared" si="0"/>
        <v>132610</v>
      </c>
      <c r="J5" s="63">
        <f t="shared" si="0"/>
        <v>72</v>
      </c>
      <c r="K5" s="63">
        <f t="shared" si="0"/>
        <v>70006</v>
      </c>
      <c r="L5" s="63">
        <f t="shared" si="0"/>
        <v>13</v>
      </c>
      <c r="M5" s="63">
        <f t="shared" si="0"/>
        <v>3105</v>
      </c>
      <c r="N5" s="63">
        <f t="shared" si="0"/>
        <v>11887</v>
      </c>
      <c r="O5" s="63">
        <f t="shared" si="0"/>
        <v>3277343</v>
      </c>
    </row>
    <row r="6" spans="1:15" s="51" customFormat="1" ht="21.75" customHeight="1" thickBot="1">
      <c r="A6" s="54" t="s">
        <v>82</v>
      </c>
      <c r="B6" s="55">
        <f t="shared" ref="B6:O6" si="1">SUM(B7:B15)</f>
        <v>8421</v>
      </c>
      <c r="C6" s="55">
        <f t="shared" si="1"/>
        <v>580749</v>
      </c>
      <c r="D6" s="55">
        <f t="shared" si="1"/>
        <v>118</v>
      </c>
      <c r="E6" s="55">
        <f t="shared" si="1"/>
        <v>23431</v>
      </c>
      <c r="F6" s="55">
        <f>SUM(F7:F15)</f>
        <v>4851</v>
      </c>
      <c r="G6" s="55">
        <f>SUM(G7:G15)</f>
        <v>323737</v>
      </c>
      <c r="H6" s="55">
        <f t="shared" si="1"/>
        <v>363</v>
      </c>
      <c r="I6" s="55">
        <f t="shared" si="1"/>
        <v>101723</v>
      </c>
      <c r="J6" s="55">
        <f t="shared" si="1"/>
        <v>72</v>
      </c>
      <c r="K6" s="55">
        <f t="shared" si="1"/>
        <v>70006</v>
      </c>
      <c r="L6" s="55">
        <f t="shared" si="1"/>
        <v>12</v>
      </c>
      <c r="M6" s="55">
        <f t="shared" si="1"/>
        <v>3088</v>
      </c>
      <c r="N6" s="55">
        <f t="shared" si="1"/>
        <v>3005</v>
      </c>
      <c r="O6" s="55">
        <f t="shared" si="1"/>
        <v>58764</v>
      </c>
    </row>
    <row r="7" spans="1:15" s="51" customFormat="1" ht="21.75" customHeight="1">
      <c r="A7" s="43" t="s">
        <v>62</v>
      </c>
      <c r="B7" s="50">
        <f t="shared" ref="B7:C15" si="2">SUM(D7,F7,H7,J7,L7,N7)</f>
        <v>246</v>
      </c>
      <c r="C7" s="50">
        <f t="shared" si="2"/>
        <v>365500</v>
      </c>
      <c r="D7" s="50">
        <f>SUM('3-3-2'!D7,'3-3-3'!D7)</f>
        <v>14</v>
      </c>
      <c r="E7" s="50">
        <f>SUM('3-3-2'!E7,'3-3-3'!E7)</f>
        <v>18301</v>
      </c>
      <c r="F7" s="50">
        <f>SUM('3-3-2'!F7,'3-3-3'!F7)</f>
        <v>143</v>
      </c>
      <c r="G7" s="50">
        <f>SUM('3-3-2'!G7,'3-3-3'!G7)</f>
        <v>200079</v>
      </c>
      <c r="H7" s="50">
        <f>SUM('3-3-2'!H7,'3-3-3'!H7)</f>
        <v>45</v>
      </c>
      <c r="I7" s="50">
        <f>SUM('3-3-2'!I7,'3-3-3'!I7)</f>
        <v>77566</v>
      </c>
      <c r="J7" s="50">
        <f>SUM('3-3-2'!J7,'3-3-3'!J7)</f>
        <v>36</v>
      </c>
      <c r="K7" s="50">
        <f>SUM('3-3-2'!K7,'3-3-3'!K7)</f>
        <v>63642</v>
      </c>
      <c r="L7" s="50">
        <f>SUM('3-3-2'!L7,'3-3-3'!L7)</f>
        <v>6</v>
      </c>
      <c r="M7" s="50">
        <f>SUM('3-3-2'!M7,'3-3-3'!M7)</f>
        <v>2853</v>
      </c>
      <c r="N7" s="50">
        <f>SUM('3-3-2'!N7,'3-3-3'!N7)</f>
        <v>2</v>
      </c>
      <c r="O7" s="50">
        <f>SUM('3-3-2'!O7,'3-3-3'!O7)</f>
        <v>3059</v>
      </c>
    </row>
    <row r="8" spans="1:15" s="51" customFormat="1" ht="21.75" customHeight="1">
      <c r="A8" s="41" t="s">
        <v>66</v>
      </c>
      <c r="B8" s="50">
        <f t="shared" si="2"/>
        <v>4340</v>
      </c>
      <c r="C8" s="50">
        <f t="shared" si="2"/>
        <v>95102</v>
      </c>
      <c r="D8" s="50">
        <f>SUM('3-3-2'!D8,'3-3-3'!D8)</f>
        <v>32</v>
      </c>
      <c r="E8" s="50">
        <f>SUM('3-3-2'!E8,'3-3-3'!E8)</f>
        <v>2429</v>
      </c>
      <c r="F8" s="50">
        <f>SUM('3-3-2'!F8,'3-3-3'!F8)</f>
        <v>4214</v>
      </c>
      <c r="G8" s="50">
        <f>SUM('3-3-2'!G8,'3-3-3'!G8)</f>
        <v>82501</v>
      </c>
      <c r="H8" s="50">
        <f>SUM('3-3-2'!H8,'3-3-3'!H8)</f>
        <v>91</v>
      </c>
      <c r="I8" s="50">
        <f>SUM('3-3-2'!I8,'3-3-3'!I8)</f>
        <v>10139</v>
      </c>
      <c r="J8" s="50">
        <f>SUM('3-3-2'!J8,'3-3-3'!J8)</f>
        <v>0</v>
      </c>
      <c r="K8" s="50">
        <f>SUM('3-3-2'!K8,'3-3-3'!K8)</f>
        <v>0</v>
      </c>
      <c r="L8" s="50">
        <f>SUM('3-3-2'!L8,'3-3-3'!L8)</f>
        <v>2</v>
      </c>
      <c r="M8" s="50">
        <f>SUM('3-3-2'!M8,'3-3-3'!M8)</f>
        <v>15</v>
      </c>
      <c r="N8" s="50">
        <f>SUM('3-3-2'!N8,'3-3-3'!N8)</f>
        <v>1</v>
      </c>
      <c r="O8" s="50">
        <f>SUM('3-3-2'!O8,'3-3-3'!O8)</f>
        <v>18</v>
      </c>
    </row>
    <row r="9" spans="1:15" s="51" customFormat="1" ht="21.75" customHeight="1">
      <c r="A9" s="45" t="s">
        <v>67</v>
      </c>
      <c r="B9" s="50">
        <f t="shared" si="2"/>
        <v>988</v>
      </c>
      <c r="C9" s="50">
        <f t="shared" si="2"/>
        <v>25024</v>
      </c>
      <c r="D9" s="50">
        <f>SUM('3-3-2'!D9,'3-3-3'!D9)</f>
        <v>1</v>
      </c>
      <c r="E9" s="50">
        <f>SUM('3-3-2'!E9,'3-3-3'!E9)</f>
        <v>14</v>
      </c>
      <c r="F9" s="50">
        <f>SUM('3-3-2'!F9,'3-3-3'!F9)</f>
        <v>8</v>
      </c>
      <c r="G9" s="50">
        <f>SUM('3-3-2'!G9,'3-3-3'!G9)</f>
        <v>40</v>
      </c>
      <c r="H9" s="50">
        <f>SUM('3-3-2'!H9,'3-3-3'!H9)</f>
        <v>8</v>
      </c>
      <c r="I9" s="50">
        <f>SUM('3-3-2'!I9,'3-3-3'!I9)</f>
        <v>179</v>
      </c>
      <c r="J9" s="50">
        <f>SUM('3-3-2'!J9,'3-3-3'!J9)</f>
        <v>0</v>
      </c>
      <c r="K9" s="50">
        <f>SUM('3-3-2'!K9,'3-3-3'!K9)</f>
        <v>0</v>
      </c>
      <c r="L9" s="50">
        <f>SUM('3-3-2'!L9,'3-3-3'!L9)</f>
        <v>0</v>
      </c>
      <c r="M9" s="50">
        <f>SUM('3-3-2'!M9,'3-3-3'!M9)</f>
        <v>0</v>
      </c>
      <c r="N9" s="50">
        <f>SUM('3-3-2'!N9,'3-3-3'!N9)</f>
        <v>971</v>
      </c>
      <c r="O9" s="50">
        <f>SUM('3-3-2'!O9,'3-3-3'!O9)</f>
        <v>24791</v>
      </c>
    </row>
    <row r="10" spans="1:15" s="51" customFormat="1" ht="21.75" customHeight="1">
      <c r="A10" s="41" t="s">
        <v>68</v>
      </c>
      <c r="B10" s="50">
        <f t="shared" si="2"/>
        <v>0</v>
      </c>
      <c r="C10" s="50">
        <f t="shared" si="2"/>
        <v>0</v>
      </c>
      <c r="D10" s="50">
        <f>SUM('3-3-2'!D10,'3-3-3'!D10)</f>
        <v>0</v>
      </c>
      <c r="E10" s="50">
        <f>SUM('3-3-2'!E10,'3-3-3'!E10)</f>
        <v>0</v>
      </c>
      <c r="F10" s="50">
        <f>SUM('3-3-2'!F10,'3-3-3'!F10)</f>
        <v>0</v>
      </c>
      <c r="G10" s="50">
        <f>SUM('3-3-2'!G10,'3-3-3'!G10)</f>
        <v>0</v>
      </c>
      <c r="H10" s="50">
        <f>SUM('3-3-2'!H10,'3-3-3'!H10)</f>
        <v>0</v>
      </c>
      <c r="I10" s="50">
        <f>SUM('3-3-2'!I10,'3-3-3'!I10)</f>
        <v>0</v>
      </c>
      <c r="J10" s="50">
        <f>SUM('3-3-2'!J10,'3-3-3'!J10)</f>
        <v>0</v>
      </c>
      <c r="K10" s="50">
        <f>SUM('3-3-2'!K10,'3-3-3'!K10)</f>
        <v>0</v>
      </c>
      <c r="L10" s="50">
        <f>SUM('3-3-2'!L10,'3-3-3'!L10)</f>
        <v>0</v>
      </c>
      <c r="M10" s="50">
        <f>SUM('3-3-2'!M10,'3-3-3'!M10)</f>
        <v>0</v>
      </c>
      <c r="N10" s="50">
        <f>SUM('3-3-2'!N10,'3-3-3'!N10)</f>
        <v>0</v>
      </c>
      <c r="O10" s="50">
        <f>SUM('3-3-2'!O10,'3-3-3'!O10)</f>
        <v>0</v>
      </c>
    </row>
    <row r="11" spans="1:15" s="51" customFormat="1" ht="21.75" customHeight="1">
      <c r="A11" s="41" t="s">
        <v>69</v>
      </c>
      <c r="B11" s="50">
        <f t="shared" si="2"/>
        <v>12</v>
      </c>
      <c r="C11" s="50">
        <f t="shared" si="2"/>
        <v>1199</v>
      </c>
      <c r="D11" s="50">
        <f>SUM('3-3-2'!D11,'3-3-3'!D11)</f>
        <v>0</v>
      </c>
      <c r="E11" s="50">
        <f>SUM('3-3-2'!E11,'3-3-3'!E11)</f>
        <v>0</v>
      </c>
      <c r="F11" s="50">
        <f>SUM('3-3-2'!F11,'3-3-3'!F11)</f>
        <v>4</v>
      </c>
      <c r="G11" s="50">
        <f>SUM('3-3-2'!G11,'3-3-3'!G11)</f>
        <v>829</v>
      </c>
      <c r="H11" s="50">
        <f>SUM('3-3-2'!H11,'3-3-3'!H11)</f>
        <v>8</v>
      </c>
      <c r="I11" s="50">
        <f>SUM('3-3-2'!I11,'3-3-3'!I11)</f>
        <v>370</v>
      </c>
      <c r="J11" s="50">
        <f>SUM('3-3-2'!J11,'3-3-3'!J11)</f>
        <v>0</v>
      </c>
      <c r="K11" s="50">
        <f>SUM('3-3-2'!K11,'3-3-3'!K11)</f>
        <v>0</v>
      </c>
      <c r="L11" s="50">
        <f>SUM('3-3-2'!L11,'3-3-3'!L11)</f>
        <v>0</v>
      </c>
      <c r="M11" s="50">
        <f>SUM('3-3-2'!M11,'3-3-3'!M11)</f>
        <v>0</v>
      </c>
      <c r="N11" s="50">
        <f>SUM('3-3-2'!N11,'3-3-3'!N11)</f>
        <v>0</v>
      </c>
      <c r="O11" s="50">
        <f>SUM('3-3-2'!O11,'3-3-3'!O11)</f>
        <v>0</v>
      </c>
    </row>
    <row r="12" spans="1:15" s="51" customFormat="1" ht="21.75" customHeight="1">
      <c r="A12" s="41" t="s">
        <v>70</v>
      </c>
      <c r="B12" s="50">
        <f t="shared" si="2"/>
        <v>0</v>
      </c>
      <c r="C12" s="50">
        <f t="shared" si="2"/>
        <v>0</v>
      </c>
      <c r="D12" s="50">
        <f>SUM('3-3-2'!D12,'3-3-3'!D12)</f>
        <v>0</v>
      </c>
      <c r="E12" s="50">
        <f>SUM('3-3-2'!E12,'3-3-3'!E12)</f>
        <v>0</v>
      </c>
      <c r="F12" s="50">
        <f>SUM('3-3-2'!F12,'3-3-3'!F12)</f>
        <v>0</v>
      </c>
      <c r="G12" s="50">
        <f>SUM('3-3-2'!G12,'3-3-3'!G12)</f>
        <v>0</v>
      </c>
      <c r="H12" s="50">
        <f>SUM('3-3-2'!H12,'3-3-3'!H12)</f>
        <v>0</v>
      </c>
      <c r="I12" s="50">
        <f>SUM('3-3-2'!I12,'3-3-3'!I12)</f>
        <v>0</v>
      </c>
      <c r="J12" s="50">
        <f>SUM('3-3-2'!J12,'3-3-3'!J12)</f>
        <v>0</v>
      </c>
      <c r="K12" s="50">
        <f>SUM('3-3-2'!K12,'3-3-3'!K12)</f>
        <v>0</v>
      </c>
      <c r="L12" s="50">
        <f>SUM('3-3-2'!L12,'3-3-3'!L12)</f>
        <v>0</v>
      </c>
      <c r="M12" s="50">
        <f>SUM('3-3-2'!M12,'3-3-3'!M12)</f>
        <v>0</v>
      </c>
      <c r="N12" s="50">
        <f>SUM('3-3-2'!N12,'3-3-3'!N12)</f>
        <v>0</v>
      </c>
      <c r="O12" s="50">
        <f>SUM('3-3-2'!O12,'3-3-3'!O12)</f>
        <v>0</v>
      </c>
    </row>
    <row r="13" spans="1:15" s="51" customFormat="1" ht="21.75" customHeight="1">
      <c r="A13" s="41" t="s">
        <v>71</v>
      </c>
      <c r="B13" s="50">
        <f t="shared" si="2"/>
        <v>0</v>
      </c>
      <c r="C13" s="50">
        <f t="shared" si="2"/>
        <v>0</v>
      </c>
      <c r="D13" s="50">
        <f>SUM('3-3-2'!D13,'3-3-3'!D13)</f>
        <v>0</v>
      </c>
      <c r="E13" s="50">
        <f>SUM('3-3-2'!E13,'3-3-3'!E13)</f>
        <v>0</v>
      </c>
      <c r="F13" s="50">
        <f>SUM('3-3-2'!F13,'3-3-3'!F13)</f>
        <v>0</v>
      </c>
      <c r="G13" s="50">
        <f>SUM('3-3-2'!G13,'3-3-3'!G13)</f>
        <v>0</v>
      </c>
      <c r="H13" s="50">
        <f>SUM('3-3-2'!H13,'3-3-3'!H13)</f>
        <v>0</v>
      </c>
      <c r="I13" s="50">
        <f>SUM('3-3-2'!I13,'3-3-3'!I13)</f>
        <v>0</v>
      </c>
      <c r="J13" s="50">
        <f>SUM('3-3-2'!J13,'3-3-3'!J13)</f>
        <v>0</v>
      </c>
      <c r="K13" s="50">
        <f>SUM('3-3-2'!K13,'3-3-3'!K13)</f>
        <v>0</v>
      </c>
      <c r="L13" s="50">
        <f>SUM('3-3-2'!L13,'3-3-3'!L13)</f>
        <v>0</v>
      </c>
      <c r="M13" s="50">
        <f>SUM('3-3-2'!M13,'3-3-3'!M13)</f>
        <v>0</v>
      </c>
      <c r="N13" s="50">
        <f>SUM('3-3-2'!N13,'3-3-3'!N13)</f>
        <v>0</v>
      </c>
      <c r="O13" s="50">
        <f>SUM('3-3-2'!O13,'3-3-3'!O13)</f>
        <v>0</v>
      </c>
    </row>
    <row r="14" spans="1:15" s="51" customFormat="1" ht="21.75" customHeight="1">
      <c r="A14" s="41" t="s">
        <v>72</v>
      </c>
      <c r="B14" s="50">
        <f t="shared" si="2"/>
        <v>0</v>
      </c>
      <c r="C14" s="50">
        <f t="shared" si="2"/>
        <v>0</v>
      </c>
      <c r="D14" s="50">
        <f>SUM('3-3-2'!D14,'3-3-3'!D14)</f>
        <v>0</v>
      </c>
      <c r="E14" s="50">
        <f>SUM('3-3-2'!E14,'3-3-3'!E14)</f>
        <v>0</v>
      </c>
      <c r="F14" s="50">
        <f>SUM('3-3-2'!F14,'3-3-3'!F14)</f>
        <v>0</v>
      </c>
      <c r="G14" s="50">
        <f>SUM('3-3-2'!G14,'3-3-3'!G14)</f>
        <v>0</v>
      </c>
      <c r="H14" s="50">
        <f>SUM('3-3-2'!H14,'3-3-3'!H14)</f>
        <v>0</v>
      </c>
      <c r="I14" s="50">
        <f>SUM('3-3-2'!I14,'3-3-3'!I14)</f>
        <v>0</v>
      </c>
      <c r="J14" s="50">
        <f>SUM('3-3-2'!J14,'3-3-3'!J14)</f>
        <v>0</v>
      </c>
      <c r="K14" s="50">
        <f>SUM('3-3-2'!K14,'3-3-3'!K14)</f>
        <v>0</v>
      </c>
      <c r="L14" s="50">
        <f>SUM('3-3-2'!L14,'3-3-3'!L14)</f>
        <v>0</v>
      </c>
      <c r="M14" s="50">
        <f>SUM('3-3-2'!M14,'3-3-3'!M14)</f>
        <v>0</v>
      </c>
      <c r="N14" s="50">
        <f>SUM('3-3-2'!N14,'3-3-3'!N14)</f>
        <v>0</v>
      </c>
      <c r="O14" s="50">
        <f>SUM('3-3-2'!O14,'3-3-3'!O14)</f>
        <v>0</v>
      </c>
    </row>
    <row r="15" spans="1:15" s="51" customFormat="1" ht="21.75" customHeight="1" thickBot="1">
      <c r="A15" s="41" t="s">
        <v>73</v>
      </c>
      <c r="B15" s="50">
        <f t="shared" si="2"/>
        <v>2835</v>
      </c>
      <c r="C15" s="50">
        <f t="shared" si="2"/>
        <v>93924</v>
      </c>
      <c r="D15" s="50">
        <f>SUM('3-3-2'!D15,'3-3-3'!D15)</f>
        <v>71</v>
      </c>
      <c r="E15" s="50">
        <f>SUM('3-3-2'!E15,'3-3-3'!E15)</f>
        <v>2687</v>
      </c>
      <c r="F15" s="50">
        <f>SUM('3-3-2'!F15,'3-3-3'!F15)</f>
        <v>482</v>
      </c>
      <c r="G15" s="50">
        <f>SUM('3-3-2'!G15,'3-3-3'!G15)</f>
        <v>40288</v>
      </c>
      <c r="H15" s="50">
        <f>SUM('3-3-2'!H15,'3-3-3'!H15)</f>
        <v>211</v>
      </c>
      <c r="I15" s="50">
        <f>SUM('3-3-2'!I15,'3-3-3'!I15)</f>
        <v>13469</v>
      </c>
      <c r="J15" s="50">
        <f>SUM('3-3-2'!J15,'3-3-3'!J15)</f>
        <v>36</v>
      </c>
      <c r="K15" s="50">
        <f>SUM('3-3-2'!K15,'3-3-3'!K15)</f>
        <v>6364</v>
      </c>
      <c r="L15" s="50">
        <f>SUM('3-3-2'!L15,'3-3-3'!L15)</f>
        <v>4</v>
      </c>
      <c r="M15" s="50">
        <f>SUM('3-3-2'!M15,'3-3-3'!M15)</f>
        <v>220</v>
      </c>
      <c r="N15" s="50">
        <f>SUM('3-3-2'!N15,'3-3-3'!N15)</f>
        <v>2031</v>
      </c>
      <c r="O15" s="50">
        <f>SUM('3-3-2'!O15,'3-3-3'!O15)</f>
        <v>30896</v>
      </c>
    </row>
    <row r="16" spans="1:15" s="51" customFormat="1" ht="21.75" customHeight="1" thickBot="1">
      <c r="A16" s="56" t="s">
        <v>83</v>
      </c>
      <c r="B16" s="55">
        <f t="shared" ref="B16:O16" si="3">SUM(B17:B27)</f>
        <v>9648</v>
      </c>
      <c r="C16" s="55">
        <f t="shared" si="3"/>
        <v>3507132</v>
      </c>
      <c r="D16" s="55">
        <f t="shared" si="3"/>
        <v>79</v>
      </c>
      <c r="E16" s="55">
        <f t="shared" si="3"/>
        <v>27498</v>
      </c>
      <c r="F16" s="55">
        <f>SUM(F17:F27)</f>
        <v>585</v>
      </c>
      <c r="G16" s="55">
        <f>SUM(G17:G27)</f>
        <v>230151</v>
      </c>
      <c r="H16" s="55">
        <f t="shared" si="3"/>
        <v>101</v>
      </c>
      <c r="I16" s="55">
        <f t="shared" si="3"/>
        <v>30887</v>
      </c>
      <c r="J16" s="55">
        <f t="shared" si="3"/>
        <v>0</v>
      </c>
      <c r="K16" s="55">
        <f t="shared" si="3"/>
        <v>0</v>
      </c>
      <c r="L16" s="55">
        <f t="shared" si="3"/>
        <v>1</v>
      </c>
      <c r="M16" s="55">
        <f t="shared" si="3"/>
        <v>17</v>
      </c>
      <c r="N16" s="55">
        <f t="shared" si="3"/>
        <v>8882</v>
      </c>
      <c r="O16" s="55">
        <f t="shared" si="3"/>
        <v>3218579</v>
      </c>
    </row>
    <row r="17" spans="1:15" s="51" customFormat="1" ht="21.75" customHeight="1">
      <c r="A17" s="43" t="s">
        <v>63</v>
      </c>
      <c r="B17" s="50">
        <f>SUM(D17,F17,H17,J17,L17,N17)</f>
        <v>59</v>
      </c>
      <c r="C17" s="50">
        <f>SUM(E17,G17,I17,K17,M17,O17)</f>
        <v>112164</v>
      </c>
      <c r="D17" s="50">
        <f>SUM('3-3-2'!D17,'3-3-3'!D17)</f>
        <v>9</v>
      </c>
      <c r="E17" s="50">
        <f>SUM('3-3-2'!E17,'3-3-3'!E17)</f>
        <v>99</v>
      </c>
      <c r="F17" s="50">
        <f>SUM('3-3-2'!F17,'3-3-3'!F17)</f>
        <v>12</v>
      </c>
      <c r="G17" s="50">
        <f>SUM('3-3-2'!G17,'3-3-3'!G17)</f>
        <v>4830</v>
      </c>
      <c r="H17" s="50">
        <f>SUM('3-3-2'!H17,'3-3-3'!H17)</f>
        <v>15</v>
      </c>
      <c r="I17" s="50">
        <f>SUM('3-3-2'!I17,'3-3-3'!I17)</f>
        <v>1126</v>
      </c>
      <c r="J17" s="50">
        <f>SUM('3-3-2'!J17,'3-3-3'!J17)</f>
        <v>0</v>
      </c>
      <c r="K17" s="50">
        <f>SUM('3-3-2'!K17,'3-3-3'!K17)</f>
        <v>0</v>
      </c>
      <c r="L17" s="50">
        <f>SUM('3-3-2'!L17,'3-3-3'!L17)</f>
        <v>0</v>
      </c>
      <c r="M17" s="50">
        <f>SUM('3-3-2'!M17,'3-3-3'!M17)</f>
        <v>0</v>
      </c>
      <c r="N17" s="50">
        <f>SUM('3-3-2'!N17,'3-3-3'!N17)</f>
        <v>23</v>
      </c>
      <c r="O17" s="50">
        <f>SUM('3-3-2'!O17,'3-3-3'!O17)</f>
        <v>106109</v>
      </c>
    </row>
    <row r="18" spans="1:15" s="51" customFormat="1" ht="21.75" customHeight="1">
      <c r="A18" s="41" t="s">
        <v>64</v>
      </c>
      <c r="B18" s="50">
        <f t="shared" ref="B18:C27" si="4">SUM(D18,F18,H18,J18,L18,N18)</f>
        <v>125</v>
      </c>
      <c r="C18" s="50">
        <f t="shared" si="4"/>
        <v>118850</v>
      </c>
      <c r="D18" s="50">
        <f>SUM('3-3-2'!D18,'3-3-3'!D18)</f>
        <v>14</v>
      </c>
      <c r="E18" s="50">
        <f>SUM('3-3-2'!E18,'3-3-3'!E18)</f>
        <v>197</v>
      </c>
      <c r="F18" s="50">
        <f>SUM('3-3-2'!F18,'3-3-3'!F18)</f>
        <v>35</v>
      </c>
      <c r="G18" s="50">
        <f>SUM('3-3-2'!G18,'3-3-3'!G18)</f>
        <v>84593</v>
      </c>
      <c r="H18" s="50">
        <f>SUM('3-3-2'!H18,'3-3-3'!H18)</f>
        <v>75</v>
      </c>
      <c r="I18" s="50">
        <f>SUM('3-3-2'!I18,'3-3-3'!I18)</f>
        <v>27991</v>
      </c>
      <c r="J18" s="50">
        <f>SUM('3-3-2'!J18,'3-3-3'!J18)</f>
        <v>0</v>
      </c>
      <c r="K18" s="50">
        <f>SUM('3-3-2'!K18,'3-3-3'!K18)</f>
        <v>0</v>
      </c>
      <c r="L18" s="50">
        <f>SUM('3-3-2'!L18,'3-3-3'!L18)</f>
        <v>0</v>
      </c>
      <c r="M18" s="50">
        <f>SUM('3-3-2'!M18,'3-3-3'!M18)</f>
        <v>0</v>
      </c>
      <c r="N18" s="50">
        <f>SUM('3-3-2'!N18,'3-3-3'!N18)</f>
        <v>1</v>
      </c>
      <c r="O18" s="50">
        <f>SUM('3-3-2'!O18,'3-3-3'!O18)</f>
        <v>6069</v>
      </c>
    </row>
    <row r="19" spans="1:15" s="51" customFormat="1" ht="21.75" customHeight="1">
      <c r="A19" s="41" t="s">
        <v>74</v>
      </c>
      <c r="B19" s="50">
        <f t="shared" si="4"/>
        <v>4041</v>
      </c>
      <c r="C19" s="50">
        <f t="shared" si="4"/>
        <v>157726</v>
      </c>
      <c r="D19" s="50">
        <f>SUM('3-3-2'!D19,'3-3-3'!D19)</f>
        <v>16</v>
      </c>
      <c r="E19" s="50">
        <f>SUM('3-3-2'!E19,'3-3-3'!E19)</f>
        <v>1738</v>
      </c>
      <c r="F19" s="50">
        <f>SUM('3-3-2'!F19,'3-3-3'!F19)</f>
        <v>348</v>
      </c>
      <c r="G19" s="50">
        <f>SUM('3-3-2'!G19,'3-3-3'!G19)</f>
        <v>32992</v>
      </c>
      <c r="H19" s="50">
        <f>SUM('3-3-2'!H19,'3-3-3'!H19)</f>
        <v>0</v>
      </c>
      <c r="I19" s="50">
        <f>SUM('3-3-2'!I19,'3-3-3'!I19)</f>
        <v>0</v>
      </c>
      <c r="J19" s="50">
        <f>SUM('3-3-2'!J19,'3-3-3'!J19)</f>
        <v>0</v>
      </c>
      <c r="K19" s="50">
        <f>SUM('3-3-2'!K19,'3-3-3'!K19)</f>
        <v>0</v>
      </c>
      <c r="L19" s="50">
        <f>SUM('3-3-2'!L19,'3-3-3'!L19)</f>
        <v>0</v>
      </c>
      <c r="M19" s="50">
        <f>SUM('3-3-2'!M19,'3-3-3'!M19)</f>
        <v>0</v>
      </c>
      <c r="N19" s="50">
        <f>SUM('3-3-2'!N19,'3-3-3'!N19)</f>
        <v>3677</v>
      </c>
      <c r="O19" s="50">
        <f>SUM('3-3-2'!O19,'3-3-3'!O19)</f>
        <v>122996</v>
      </c>
    </row>
    <row r="20" spans="1:15" s="51" customFormat="1" ht="21.75" customHeight="1">
      <c r="A20" s="41" t="s">
        <v>75</v>
      </c>
      <c r="B20" s="50">
        <f t="shared" si="4"/>
        <v>2</v>
      </c>
      <c r="C20" s="50">
        <f t="shared" si="4"/>
        <v>5</v>
      </c>
      <c r="D20" s="50">
        <f>SUM('3-3-2'!D20,'3-3-3'!D20)</f>
        <v>0</v>
      </c>
      <c r="E20" s="50">
        <f>SUM('3-3-2'!E20,'3-3-3'!E20)</f>
        <v>0</v>
      </c>
      <c r="F20" s="50">
        <f>SUM('3-3-2'!F20,'3-3-3'!F20)</f>
        <v>2</v>
      </c>
      <c r="G20" s="50">
        <f>SUM('3-3-2'!G20,'3-3-3'!G20)</f>
        <v>5</v>
      </c>
      <c r="H20" s="50">
        <f>SUM('3-3-2'!H20,'3-3-3'!H20)</f>
        <v>0</v>
      </c>
      <c r="I20" s="50">
        <f>SUM('3-3-2'!I20,'3-3-3'!I20)</f>
        <v>0</v>
      </c>
      <c r="J20" s="50">
        <f>SUM('3-3-2'!J20,'3-3-3'!J20)</f>
        <v>0</v>
      </c>
      <c r="K20" s="50">
        <f>SUM('3-3-2'!K20,'3-3-3'!K20)</f>
        <v>0</v>
      </c>
      <c r="L20" s="50">
        <f>SUM('3-3-2'!L20,'3-3-3'!L20)</f>
        <v>0</v>
      </c>
      <c r="M20" s="50">
        <f>SUM('3-3-2'!M20,'3-3-3'!M20)</f>
        <v>0</v>
      </c>
      <c r="N20" s="50">
        <f>SUM('3-3-2'!N20,'3-3-3'!N20)</f>
        <v>0</v>
      </c>
      <c r="O20" s="50">
        <f>SUM('3-3-2'!O20,'3-3-3'!O20)</f>
        <v>0</v>
      </c>
    </row>
    <row r="21" spans="1:15" s="51" customFormat="1" ht="21.75" customHeight="1">
      <c r="A21" s="41" t="s">
        <v>76</v>
      </c>
      <c r="B21" s="50">
        <f t="shared" si="4"/>
        <v>5417</v>
      </c>
      <c r="C21" s="50">
        <f t="shared" si="4"/>
        <v>3118330</v>
      </c>
      <c r="D21" s="50">
        <f>SUM('3-3-2'!D21,'3-3-3'!D21)</f>
        <v>40</v>
      </c>
      <c r="E21" s="50">
        <f>SUM('3-3-2'!E21,'3-3-3'!E21)</f>
        <v>25464</v>
      </c>
      <c r="F21" s="50">
        <f>SUM('3-3-2'!F21,'3-3-3'!F21)</f>
        <v>186</v>
      </c>
      <c r="G21" s="50">
        <f>SUM('3-3-2'!G21,'3-3-3'!G21)</f>
        <v>107725</v>
      </c>
      <c r="H21" s="50">
        <f>SUM('3-3-2'!H21,'3-3-3'!H21)</f>
        <v>9</v>
      </c>
      <c r="I21" s="50">
        <f>SUM('3-3-2'!I21,'3-3-3'!I21)</f>
        <v>1719</v>
      </c>
      <c r="J21" s="50">
        <f>SUM('3-3-2'!J21,'3-3-3'!J21)</f>
        <v>0</v>
      </c>
      <c r="K21" s="50">
        <f>SUM('3-3-2'!K21,'3-3-3'!K21)</f>
        <v>0</v>
      </c>
      <c r="L21" s="50">
        <f>SUM('3-3-2'!L21,'3-3-3'!L21)</f>
        <v>1</v>
      </c>
      <c r="M21" s="50">
        <f>SUM('3-3-2'!M21,'3-3-3'!M21)</f>
        <v>17</v>
      </c>
      <c r="N21" s="50">
        <f>SUM('3-3-2'!N21,'3-3-3'!N21)</f>
        <v>5181</v>
      </c>
      <c r="O21" s="50">
        <f>SUM('3-3-2'!O21,'3-3-3'!O21)</f>
        <v>2983405</v>
      </c>
    </row>
    <row r="22" spans="1:15" s="51" customFormat="1" ht="21.75" customHeight="1">
      <c r="A22" s="41" t="s">
        <v>77</v>
      </c>
      <c r="B22" s="50">
        <f t="shared" si="4"/>
        <v>0</v>
      </c>
      <c r="C22" s="50">
        <f t="shared" si="4"/>
        <v>0</v>
      </c>
      <c r="D22" s="50">
        <f>SUM('3-3-2'!D22,'3-3-3'!D22)</f>
        <v>0</v>
      </c>
      <c r="E22" s="50">
        <f>SUM('3-3-2'!E22,'3-3-3'!E22)</f>
        <v>0</v>
      </c>
      <c r="F22" s="50">
        <f>SUM('3-3-2'!F22,'3-3-3'!F22)</f>
        <v>0</v>
      </c>
      <c r="G22" s="50">
        <f>SUM('3-3-2'!G22,'3-3-3'!G22)</f>
        <v>0</v>
      </c>
      <c r="H22" s="50">
        <f>SUM('3-3-2'!H22,'3-3-3'!H22)</f>
        <v>0</v>
      </c>
      <c r="I22" s="50">
        <f>SUM('3-3-2'!I22,'3-3-3'!I22)</f>
        <v>0</v>
      </c>
      <c r="J22" s="50">
        <f>SUM('3-3-2'!J22,'3-3-3'!J22)</f>
        <v>0</v>
      </c>
      <c r="K22" s="50">
        <f>SUM('3-3-2'!K22,'3-3-3'!K22)</f>
        <v>0</v>
      </c>
      <c r="L22" s="50">
        <f>SUM('3-3-2'!L22,'3-3-3'!L22)</f>
        <v>0</v>
      </c>
      <c r="M22" s="50">
        <f>SUM('3-3-2'!M22,'3-3-3'!M22)</f>
        <v>0</v>
      </c>
      <c r="N22" s="50">
        <f>SUM('3-3-2'!N22,'3-3-3'!N22)</f>
        <v>0</v>
      </c>
      <c r="O22" s="50">
        <f>SUM('3-3-2'!O22,'3-3-3'!O22)</f>
        <v>0</v>
      </c>
    </row>
    <row r="23" spans="1:15" s="51" customFormat="1" ht="21.75" customHeight="1">
      <c r="A23" s="41" t="s">
        <v>78</v>
      </c>
      <c r="B23" s="50">
        <f t="shared" si="4"/>
        <v>0</v>
      </c>
      <c r="C23" s="50">
        <f t="shared" si="4"/>
        <v>0</v>
      </c>
      <c r="D23" s="50">
        <f>SUM('3-3-2'!D23,'3-3-3'!D23)</f>
        <v>0</v>
      </c>
      <c r="E23" s="50">
        <f>SUM('3-3-2'!E23,'3-3-3'!E23)</f>
        <v>0</v>
      </c>
      <c r="F23" s="50">
        <f>SUM('3-3-2'!F23,'3-3-3'!F23)</f>
        <v>0</v>
      </c>
      <c r="G23" s="50">
        <f>SUM('3-3-2'!G23,'3-3-3'!G23)</f>
        <v>0</v>
      </c>
      <c r="H23" s="50">
        <f>SUM('3-3-2'!H23,'3-3-3'!H23)</f>
        <v>0</v>
      </c>
      <c r="I23" s="50">
        <f>SUM('3-3-2'!I23,'3-3-3'!I23)</f>
        <v>0</v>
      </c>
      <c r="J23" s="50">
        <f>SUM('3-3-2'!J23,'3-3-3'!J23)</f>
        <v>0</v>
      </c>
      <c r="K23" s="50">
        <f>SUM('3-3-2'!K23,'3-3-3'!K23)</f>
        <v>0</v>
      </c>
      <c r="L23" s="50">
        <f>SUM('3-3-2'!L23,'3-3-3'!L23)</f>
        <v>0</v>
      </c>
      <c r="M23" s="50">
        <f>SUM('3-3-2'!M23,'3-3-3'!M23)</f>
        <v>0</v>
      </c>
      <c r="N23" s="50">
        <f>SUM('3-3-2'!N23,'3-3-3'!N23)</f>
        <v>0</v>
      </c>
      <c r="O23" s="50">
        <f>SUM('3-3-2'!O23,'3-3-3'!O23)</f>
        <v>0</v>
      </c>
    </row>
    <row r="24" spans="1:15" s="51" customFormat="1" ht="21.75" customHeight="1">
      <c r="A24" s="41" t="s">
        <v>79</v>
      </c>
      <c r="B24" s="50">
        <f t="shared" si="4"/>
        <v>0</v>
      </c>
      <c r="C24" s="50">
        <f t="shared" si="4"/>
        <v>0</v>
      </c>
      <c r="D24" s="50">
        <f>SUM('3-3-2'!D24,'3-3-3'!D24)</f>
        <v>0</v>
      </c>
      <c r="E24" s="50">
        <f>SUM('3-3-2'!E24,'3-3-3'!E24)</f>
        <v>0</v>
      </c>
      <c r="F24" s="50">
        <f>SUM('3-3-2'!F24,'3-3-3'!F24)</f>
        <v>0</v>
      </c>
      <c r="G24" s="50">
        <f>SUM('3-3-2'!G24,'3-3-3'!G24)</f>
        <v>0</v>
      </c>
      <c r="H24" s="50">
        <f>SUM('3-3-2'!H24,'3-3-3'!H24)</f>
        <v>0</v>
      </c>
      <c r="I24" s="50">
        <f>SUM('3-3-2'!I24,'3-3-3'!I24)</f>
        <v>0</v>
      </c>
      <c r="J24" s="50">
        <f>SUM('3-3-2'!J24,'3-3-3'!J24)</f>
        <v>0</v>
      </c>
      <c r="K24" s="50">
        <f>SUM('3-3-2'!K24,'3-3-3'!K24)</f>
        <v>0</v>
      </c>
      <c r="L24" s="50">
        <f>SUM('3-3-2'!L24,'3-3-3'!L24)</f>
        <v>0</v>
      </c>
      <c r="M24" s="50">
        <f>SUM('3-3-2'!M24,'3-3-3'!M24)</f>
        <v>0</v>
      </c>
      <c r="N24" s="50">
        <f>SUM('3-3-2'!N24,'3-3-3'!N24)</f>
        <v>0</v>
      </c>
      <c r="O24" s="50">
        <f>SUM('3-3-2'!O24,'3-3-3'!O24)</f>
        <v>0</v>
      </c>
    </row>
    <row r="25" spans="1:15" s="51" customFormat="1" ht="21.75" customHeight="1">
      <c r="A25" s="41" t="s">
        <v>80</v>
      </c>
      <c r="B25" s="50">
        <f t="shared" si="4"/>
        <v>0</v>
      </c>
      <c r="C25" s="50">
        <f t="shared" si="4"/>
        <v>0</v>
      </c>
      <c r="D25" s="50">
        <f>SUM('3-3-2'!D25,'3-3-3'!D25)</f>
        <v>0</v>
      </c>
      <c r="E25" s="50">
        <f>SUM('3-3-2'!E25,'3-3-3'!E25)</f>
        <v>0</v>
      </c>
      <c r="F25" s="50">
        <f>SUM('3-3-2'!F25,'3-3-3'!F25)</f>
        <v>0</v>
      </c>
      <c r="G25" s="50">
        <f>SUM('3-3-2'!G25,'3-3-3'!G25)</f>
        <v>0</v>
      </c>
      <c r="H25" s="50">
        <f>SUM('3-3-2'!H25,'3-3-3'!H25)</f>
        <v>0</v>
      </c>
      <c r="I25" s="50">
        <f>SUM('3-3-2'!I25,'3-3-3'!I25)</f>
        <v>0</v>
      </c>
      <c r="J25" s="50">
        <f>SUM('3-3-2'!J25,'3-3-3'!J25)</f>
        <v>0</v>
      </c>
      <c r="K25" s="50">
        <f>SUM('3-3-2'!K25,'3-3-3'!K25)</f>
        <v>0</v>
      </c>
      <c r="L25" s="50">
        <f>SUM('3-3-2'!L25,'3-3-3'!L25)</f>
        <v>0</v>
      </c>
      <c r="M25" s="50">
        <f>SUM('3-3-2'!M25,'3-3-3'!M25)</f>
        <v>0</v>
      </c>
      <c r="N25" s="50">
        <f>SUM('3-3-2'!N25,'3-3-3'!N25)</f>
        <v>0</v>
      </c>
      <c r="O25" s="50">
        <f>SUM('3-3-2'!O25,'3-3-3'!O25)</f>
        <v>0</v>
      </c>
    </row>
    <row r="26" spans="1:15" s="51" customFormat="1" ht="21.75" customHeight="1">
      <c r="A26" s="41" t="s">
        <v>81</v>
      </c>
      <c r="B26" s="50">
        <f t="shared" si="4"/>
        <v>4</v>
      </c>
      <c r="C26" s="50">
        <f t="shared" si="4"/>
        <v>57</v>
      </c>
      <c r="D26" s="50">
        <f>SUM('3-3-2'!D26,'3-3-3'!D26)</f>
        <v>0</v>
      </c>
      <c r="E26" s="50">
        <f>SUM('3-3-2'!E26,'3-3-3'!E26)</f>
        <v>0</v>
      </c>
      <c r="F26" s="50">
        <f>SUM('3-3-2'!F26,'3-3-3'!F26)</f>
        <v>2</v>
      </c>
      <c r="G26" s="50">
        <f>SUM('3-3-2'!G26,'3-3-3'!G26)</f>
        <v>6</v>
      </c>
      <c r="H26" s="50">
        <f>SUM('3-3-2'!H26,'3-3-3'!H26)</f>
        <v>2</v>
      </c>
      <c r="I26" s="50">
        <f>SUM('3-3-2'!I26,'3-3-3'!I26)</f>
        <v>51</v>
      </c>
      <c r="J26" s="50">
        <f>SUM('3-3-2'!J26,'3-3-3'!J26)</f>
        <v>0</v>
      </c>
      <c r="K26" s="50">
        <f>SUM('3-3-2'!K26,'3-3-3'!K26)</f>
        <v>0</v>
      </c>
      <c r="L26" s="50">
        <f>SUM('3-3-2'!L26,'3-3-3'!L26)</f>
        <v>0</v>
      </c>
      <c r="M26" s="50">
        <f>SUM('3-3-2'!M26,'3-3-3'!M26)</f>
        <v>0</v>
      </c>
      <c r="N26" s="50">
        <f>SUM('3-3-2'!N26,'3-3-3'!N26)</f>
        <v>0</v>
      </c>
      <c r="O26" s="50">
        <f>SUM('3-3-2'!O26,'3-3-3'!O26)</f>
        <v>0</v>
      </c>
    </row>
    <row r="27" spans="1:15" s="51" customFormat="1" ht="21.75" customHeight="1">
      <c r="A27" s="41" t="s">
        <v>65</v>
      </c>
      <c r="B27" s="50">
        <f t="shared" si="4"/>
        <v>0</v>
      </c>
      <c r="C27" s="50">
        <f t="shared" si="4"/>
        <v>0</v>
      </c>
      <c r="D27" s="50">
        <f>SUM('3-3-2'!D27,'3-3-3'!D27)</f>
        <v>0</v>
      </c>
      <c r="E27" s="50">
        <f>SUM('3-3-2'!E27,'3-3-3'!E27)</f>
        <v>0</v>
      </c>
      <c r="F27" s="50">
        <f>SUM('3-3-2'!F27,'3-3-3'!F27)</f>
        <v>0</v>
      </c>
      <c r="G27" s="50">
        <f>SUM('3-3-2'!G27,'3-3-3'!G27)</f>
        <v>0</v>
      </c>
      <c r="H27" s="50">
        <f>SUM('3-3-2'!H27,'3-3-3'!H27)</f>
        <v>0</v>
      </c>
      <c r="I27" s="50">
        <f>SUM('3-3-2'!I27,'3-3-3'!I27)</f>
        <v>0</v>
      </c>
      <c r="J27" s="50">
        <f>SUM('3-3-2'!J27,'3-3-3'!J27)</f>
        <v>0</v>
      </c>
      <c r="K27" s="50">
        <f>SUM('3-3-2'!K27,'3-3-3'!K27)</f>
        <v>0</v>
      </c>
      <c r="L27" s="50">
        <f>SUM('3-3-2'!L27,'3-3-3'!L27)</f>
        <v>0</v>
      </c>
      <c r="M27" s="50">
        <f>SUM('3-3-2'!M27,'3-3-3'!M27)</f>
        <v>0</v>
      </c>
      <c r="N27" s="50">
        <f>SUM('3-3-2'!N27,'3-3-3'!N27)</f>
        <v>0</v>
      </c>
      <c r="O27" s="50">
        <f>SUM('3-3-2'!O27,'3-3-3'!O27)</f>
        <v>0</v>
      </c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417322834645669" right="0.47244094488188981" top="0.94488188976377963" bottom="0.62992125984251968" header="0.51181102362204722" footer="0.31496062992125984"/>
  <pageSetup paperSize="9" scale="8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O27"/>
  <sheetViews>
    <sheetView showZeros="0" zoomScale="85" zoomScaleNormal="90" workbookViewId="0">
      <pane xSplit="3" ySplit="6" topLeftCell="D7" activePane="bottomRight" state="frozen"/>
      <selection activeCell="E10" sqref="E10"/>
      <selection pane="topRight" activeCell="E10" sqref="E10"/>
      <selection pane="bottomLeft" activeCell="E10" sqref="E10"/>
      <selection pane="bottomRight"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7.44140625" style="4" customWidth="1"/>
    <col min="5" max="5" width="10.6640625" style="4" customWidth="1"/>
    <col min="6" max="6" width="9.44140625" style="4" bestFit="1" customWidth="1"/>
    <col min="7" max="7" width="9.77734375" style="4" customWidth="1"/>
    <col min="8" max="8" width="5.6640625" style="4" customWidth="1"/>
    <col min="9" max="9" width="9" style="4" customWidth="1"/>
    <col min="10" max="10" width="7.5546875" style="4" customWidth="1"/>
    <col min="11" max="11" width="10.77734375" style="4" customWidth="1"/>
    <col min="12" max="12" width="7.6640625" style="4" customWidth="1"/>
    <col min="13" max="13" width="9.77734375" style="4" customWidth="1"/>
    <col min="14" max="14" width="6.77734375" style="4" customWidth="1"/>
    <col min="15" max="15" width="9.77734375" style="4" customWidth="1"/>
    <col min="16" max="16384" width="8.88671875" style="4"/>
  </cols>
  <sheetData>
    <row r="1" spans="1:15" s="47" customFormat="1" ht="22.5" customHeight="1">
      <c r="A1" s="163" t="s">
        <v>126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s="47" customFormat="1">
      <c r="A2" s="59" t="s">
        <v>127</v>
      </c>
      <c r="O2" s="72" t="s">
        <v>128</v>
      </c>
    </row>
    <row r="3" spans="1:15" s="51" customFormat="1" ht="23.1" customHeight="1">
      <c r="A3" s="164" t="s">
        <v>129</v>
      </c>
      <c r="B3" s="164" t="s">
        <v>130</v>
      </c>
      <c r="C3" s="164"/>
      <c r="D3" s="164" t="s">
        <v>131</v>
      </c>
      <c r="E3" s="164"/>
      <c r="F3" s="164" t="s">
        <v>132</v>
      </c>
      <c r="G3" s="164"/>
      <c r="H3" s="164" t="s">
        <v>133</v>
      </c>
      <c r="I3" s="164"/>
      <c r="J3" s="164" t="s">
        <v>134</v>
      </c>
      <c r="K3" s="164"/>
      <c r="L3" s="164" t="s">
        <v>135</v>
      </c>
      <c r="M3" s="164"/>
      <c r="N3" s="164" t="s">
        <v>136</v>
      </c>
      <c r="O3" s="164"/>
    </row>
    <row r="4" spans="1:15" s="51" customFormat="1" ht="23.1" customHeight="1" thickBot="1">
      <c r="A4" s="165"/>
      <c r="B4" s="42" t="s">
        <v>137</v>
      </c>
      <c r="C4" s="42" t="s">
        <v>138</v>
      </c>
      <c r="D4" s="42" t="s">
        <v>137</v>
      </c>
      <c r="E4" s="42" t="s">
        <v>138</v>
      </c>
      <c r="F4" s="42" t="s">
        <v>137</v>
      </c>
      <c r="G4" s="42" t="s">
        <v>138</v>
      </c>
      <c r="H4" s="42" t="s">
        <v>137</v>
      </c>
      <c r="I4" s="42" t="s">
        <v>138</v>
      </c>
      <c r="J4" s="42" t="s">
        <v>137</v>
      </c>
      <c r="K4" s="42" t="s">
        <v>138</v>
      </c>
      <c r="L4" s="42" t="s">
        <v>137</v>
      </c>
      <c r="M4" s="42" t="s">
        <v>138</v>
      </c>
      <c r="N4" s="42" t="s">
        <v>137</v>
      </c>
      <c r="O4" s="42" t="s">
        <v>138</v>
      </c>
    </row>
    <row r="5" spans="1:15" s="51" customFormat="1" ht="21.75" customHeight="1" thickBot="1">
      <c r="A5" s="61" t="s">
        <v>139</v>
      </c>
      <c r="B5" s="73">
        <f t="shared" ref="B5:O5" si="0">+B6+B16</f>
        <v>16197</v>
      </c>
      <c r="C5" s="73">
        <f t="shared" si="0"/>
        <v>1245629</v>
      </c>
      <c r="D5" s="73">
        <f t="shared" si="0"/>
        <v>182</v>
      </c>
      <c r="E5" s="73">
        <f t="shared" si="0"/>
        <v>43767</v>
      </c>
      <c r="F5" s="73">
        <f>+F6+F16</f>
        <v>5218</v>
      </c>
      <c r="G5" s="73">
        <f>+G6+G16</f>
        <v>452235</v>
      </c>
      <c r="H5" s="73">
        <f t="shared" si="0"/>
        <v>340</v>
      </c>
      <c r="I5" s="73">
        <f t="shared" si="0"/>
        <v>122187</v>
      </c>
      <c r="J5" s="73">
        <f t="shared" si="0"/>
        <v>0</v>
      </c>
      <c r="K5" s="73">
        <f t="shared" si="0"/>
        <v>0</v>
      </c>
      <c r="L5" s="73">
        <f t="shared" si="0"/>
        <v>12</v>
      </c>
      <c r="M5" s="73">
        <f t="shared" si="0"/>
        <v>3088</v>
      </c>
      <c r="N5" s="73">
        <f t="shared" si="0"/>
        <v>10445</v>
      </c>
      <c r="O5" s="73">
        <f t="shared" si="0"/>
        <v>624352</v>
      </c>
    </row>
    <row r="6" spans="1:15" s="51" customFormat="1" ht="21.75" customHeight="1" thickBot="1">
      <c r="A6" s="54" t="s">
        <v>140</v>
      </c>
      <c r="B6" s="74">
        <f t="shared" ref="B6:O6" si="1">SUM(B7:B15)</f>
        <v>7858</v>
      </c>
      <c r="C6" s="74">
        <f t="shared" si="1"/>
        <v>459209</v>
      </c>
      <c r="D6" s="74">
        <f t="shared" si="1"/>
        <v>111</v>
      </c>
      <c r="E6" s="74">
        <f t="shared" si="1"/>
        <v>23399</v>
      </c>
      <c r="F6" s="74">
        <f>SUM(F7:F15)</f>
        <v>4762</v>
      </c>
      <c r="G6" s="74">
        <f>SUM(G7:G15)</f>
        <v>284456</v>
      </c>
      <c r="H6" s="74">
        <f t="shared" si="1"/>
        <v>294</v>
      </c>
      <c r="I6" s="74">
        <f t="shared" si="1"/>
        <v>93302</v>
      </c>
      <c r="J6" s="74">
        <f t="shared" si="1"/>
        <v>0</v>
      </c>
      <c r="K6" s="74">
        <f t="shared" si="1"/>
        <v>0</v>
      </c>
      <c r="L6" s="74">
        <f t="shared" si="1"/>
        <v>12</v>
      </c>
      <c r="M6" s="74">
        <f t="shared" si="1"/>
        <v>3088</v>
      </c>
      <c r="N6" s="74">
        <f t="shared" si="1"/>
        <v>2679</v>
      </c>
      <c r="O6" s="74">
        <f t="shared" si="1"/>
        <v>54964</v>
      </c>
    </row>
    <row r="7" spans="1:15" s="51" customFormat="1" ht="21.75" customHeight="1">
      <c r="A7" s="43" t="s">
        <v>141</v>
      </c>
      <c r="B7" s="75">
        <f t="shared" ref="B7:C15" si="2">SUM(D7,F7,H7,J7,L7,N7)</f>
        <v>177</v>
      </c>
      <c r="C7" s="75">
        <f t="shared" si="2"/>
        <v>258293</v>
      </c>
      <c r="D7" s="80">
        <v>14</v>
      </c>
      <c r="E7" s="80">
        <v>18301</v>
      </c>
      <c r="F7" s="80">
        <v>118</v>
      </c>
      <c r="G7" s="80">
        <v>164220</v>
      </c>
      <c r="H7" s="80">
        <v>37</v>
      </c>
      <c r="I7" s="80">
        <v>69860</v>
      </c>
      <c r="J7" s="80"/>
      <c r="K7" s="80"/>
      <c r="L7" s="80">
        <v>6</v>
      </c>
      <c r="M7" s="80">
        <v>2853</v>
      </c>
      <c r="N7" s="80">
        <v>2</v>
      </c>
      <c r="O7" s="80">
        <v>3059</v>
      </c>
    </row>
    <row r="8" spans="1:15" s="51" customFormat="1" ht="21.75" customHeight="1">
      <c r="A8" s="41" t="s">
        <v>142</v>
      </c>
      <c r="B8" s="75">
        <f t="shared" si="2"/>
        <v>4333</v>
      </c>
      <c r="C8" s="75">
        <f t="shared" si="2"/>
        <v>94633</v>
      </c>
      <c r="D8" s="80">
        <v>31</v>
      </c>
      <c r="E8" s="80">
        <v>2423</v>
      </c>
      <c r="F8" s="80">
        <v>4213</v>
      </c>
      <c r="G8" s="80">
        <v>82422</v>
      </c>
      <c r="H8" s="80">
        <v>86</v>
      </c>
      <c r="I8" s="80">
        <v>9755</v>
      </c>
      <c r="J8" s="80"/>
      <c r="K8" s="80"/>
      <c r="L8" s="80">
        <v>2</v>
      </c>
      <c r="M8" s="80">
        <v>15</v>
      </c>
      <c r="N8" s="80">
        <v>1</v>
      </c>
      <c r="O8" s="80">
        <v>18</v>
      </c>
    </row>
    <row r="9" spans="1:15" s="51" customFormat="1" ht="21.75" customHeight="1">
      <c r="A9" s="45" t="s">
        <v>143</v>
      </c>
      <c r="B9" s="75">
        <f t="shared" si="2"/>
        <v>988</v>
      </c>
      <c r="C9" s="75">
        <f t="shared" si="2"/>
        <v>25024</v>
      </c>
      <c r="D9" s="80">
        <v>1</v>
      </c>
      <c r="E9" s="80">
        <v>14</v>
      </c>
      <c r="F9" s="80">
        <v>8</v>
      </c>
      <c r="G9" s="80">
        <v>40</v>
      </c>
      <c r="H9" s="80">
        <v>8</v>
      </c>
      <c r="I9" s="80">
        <v>179</v>
      </c>
      <c r="J9" s="80"/>
      <c r="K9" s="80"/>
      <c r="L9" s="80"/>
      <c r="M9" s="80"/>
      <c r="N9" s="80">
        <v>971</v>
      </c>
      <c r="O9" s="80">
        <v>24791</v>
      </c>
    </row>
    <row r="10" spans="1:15" s="51" customFormat="1" ht="21.75" customHeight="1">
      <c r="A10" s="41" t="s">
        <v>144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s="51" customFormat="1" ht="21.75" customHeight="1">
      <c r="A11" s="41" t="s">
        <v>145</v>
      </c>
      <c r="B11" s="75">
        <f t="shared" si="2"/>
        <v>9</v>
      </c>
      <c r="C11" s="75">
        <f t="shared" si="2"/>
        <v>437</v>
      </c>
      <c r="D11" s="80"/>
      <c r="E11" s="80"/>
      <c r="F11" s="80">
        <v>1</v>
      </c>
      <c r="G11" s="80">
        <v>67</v>
      </c>
      <c r="H11" s="80">
        <v>8</v>
      </c>
      <c r="I11" s="80">
        <v>370</v>
      </c>
      <c r="J11" s="80"/>
      <c r="K11" s="80"/>
      <c r="L11" s="80"/>
      <c r="M11" s="80"/>
      <c r="N11" s="80"/>
      <c r="O11" s="80"/>
    </row>
    <row r="12" spans="1:15" s="51" customFormat="1" ht="21.75" customHeight="1">
      <c r="A12" s="41" t="s">
        <v>146</v>
      </c>
      <c r="B12" s="75">
        <f t="shared" si="2"/>
        <v>0</v>
      </c>
      <c r="C12" s="75">
        <f t="shared" si="2"/>
        <v>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 s="51" customFormat="1" ht="21.75" customHeight="1">
      <c r="A13" s="41" t="s">
        <v>147</v>
      </c>
      <c r="B13" s="75">
        <f t="shared" si="2"/>
        <v>0</v>
      </c>
      <c r="C13" s="75">
        <f t="shared" si="2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 s="51" customFormat="1" ht="21.75" customHeight="1">
      <c r="A14" s="41" t="s">
        <v>148</v>
      </c>
      <c r="B14" s="75">
        <f t="shared" si="2"/>
        <v>0</v>
      </c>
      <c r="C14" s="75">
        <f t="shared" si="2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 s="51" customFormat="1" ht="21.75" customHeight="1" thickBot="1">
      <c r="A15" s="41" t="s">
        <v>149</v>
      </c>
      <c r="B15" s="75">
        <f t="shared" si="2"/>
        <v>2351</v>
      </c>
      <c r="C15" s="75">
        <f t="shared" si="2"/>
        <v>80822</v>
      </c>
      <c r="D15" s="80">
        <v>65</v>
      </c>
      <c r="E15" s="80">
        <v>2661</v>
      </c>
      <c r="F15" s="80">
        <v>422</v>
      </c>
      <c r="G15" s="80">
        <v>37707</v>
      </c>
      <c r="H15" s="80">
        <v>155</v>
      </c>
      <c r="I15" s="80">
        <v>13138</v>
      </c>
      <c r="J15" s="80"/>
      <c r="K15" s="80"/>
      <c r="L15" s="80">
        <v>4</v>
      </c>
      <c r="M15" s="80">
        <v>220</v>
      </c>
      <c r="N15" s="80">
        <v>1705</v>
      </c>
      <c r="O15" s="80">
        <v>27096</v>
      </c>
    </row>
    <row r="16" spans="1:15" s="51" customFormat="1" ht="21.75" customHeight="1" thickBot="1">
      <c r="A16" s="56" t="s">
        <v>150</v>
      </c>
      <c r="B16" s="74">
        <f t="shared" ref="B16:O16" si="3">SUM(B17:B27)</f>
        <v>8339</v>
      </c>
      <c r="C16" s="74">
        <f t="shared" si="3"/>
        <v>786420</v>
      </c>
      <c r="D16" s="74">
        <f t="shared" si="3"/>
        <v>71</v>
      </c>
      <c r="E16" s="74">
        <f t="shared" si="3"/>
        <v>20368</v>
      </c>
      <c r="F16" s="74">
        <f>SUM(F17:F27)</f>
        <v>456</v>
      </c>
      <c r="G16" s="74">
        <f>SUM(G17:G27)</f>
        <v>167779</v>
      </c>
      <c r="H16" s="74">
        <f t="shared" si="3"/>
        <v>46</v>
      </c>
      <c r="I16" s="74">
        <f t="shared" si="3"/>
        <v>28885</v>
      </c>
      <c r="J16" s="74">
        <f t="shared" si="3"/>
        <v>0</v>
      </c>
      <c r="K16" s="74">
        <f t="shared" si="3"/>
        <v>0</v>
      </c>
      <c r="L16" s="74">
        <f t="shared" si="3"/>
        <v>0</v>
      </c>
      <c r="M16" s="74">
        <f t="shared" si="3"/>
        <v>0</v>
      </c>
      <c r="N16" s="74">
        <f t="shared" si="3"/>
        <v>7766</v>
      </c>
      <c r="O16" s="74">
        <f t="shared" si="3"/>
        <v>569388</v>
      </c>
    </row>
    <row r="17" spans="1:15" s="51" customFormat="1" ht="21.75" customHeight="1">
      <c r="A17" s="43" t="s">
        <v>151</v>
      </c>
      <c r="B17" s="75">
        <f>SUM(D17,F17,H17,J17,L17,N17)</f>
        <v>25</v>
      </c>
      <c r="C17" s="75">
        <f>SUM(E17,G17,I17,K17,M17,O17)</f>
        <v>2027</v>
      </c>
      <c r="D17" s="80">
        <v>9</v>
      </c>
      <c r="E17" s="80">
        <v>99</v>
      </c>
      <c r="F17" s="80">
        <v>8</v>
      </c>
      <c r="G17" s="80">
        <v>1412</v>
      </c>
      <c r="H17" s="80">
        <v>8</v>
      </c>
      <c r="I17" s="80">
        <v>516</v>
      </c>
      <c r="J17" s="80"/>
      <c r="K17" s="80"/>
      <c r="L17" s="80"/>
      <c r="M17" s="80"/>
      <c r="N17" s="80"/>
      <c r="O17" s="80"/>
    </row>
    <row r="18" spans="1:15" s="51" customFormat="1" ht="21.75" customHeight="1">
      <c r="A18" s="41" t="s">
        <v>152</v>
      </c>
      <c r="B18" s="75">
        <f t="shared" ref="B18:C27" si="4">SUM(D18,F18,H18,J18,L18,N18)</f>
        <v>56</v>
      </c>
      <c r="C18" s="75">
        <f t="shared" si="4"/>
        <v>115406</v>
      </c>
      <c r="D18" s="80">
        <v>10</v>
      </c>
      <c r="E18" s="80">
        <v>167</v>
      </c>
      <c r="F18" s="80">
        <v>14</v>
      </c>
      <c r="G18" s="80">
        <v>82303</v>
      </c>
      <c r="H18" s="80">
        <v>31</v>
      </c>
      <c r="I18" s="80">
        <v>26867</v>
      </c>
      <c r="J18" s="80"/>
      <c r="K18" s="80"/>
      <c r="L18" s="80"/>
      <c r="M18" s="80"/>
      <c r="N18" s="80">
        <v>1</v>
      </c>
      <c r="O18" s="80">
        <v>6069</v>
      </c>
    </row>
    <row r="19" spans="1:15" s="51" customFormat="1" ht="21.75" customHeight="1">
      <c r="A19" s="41" t="s">
        <v>153</v>
      </c>
      <c r="B19" s="75">
        <f t="shared" si="4"/>
        <v>3693</v>
      </c>
      <c r="C19" s="75">
        <f t="shared" si="4"/>
        <v>143039</v>
      </c>
      <c r="D19" s="80">
        <v>15</v>
      </c>
      <c r="E19" s="80">
        <v>1675</v>
      </c>
      <c r="F19" s="80">
        <v>326</v>
      </c>
      <c r="G19" s="80">
        <v>31232</v>
      </c>
      <c r="H19" s="80"/>
      <c r="I19" s="80"/>
      <c r="J19" s="80"/>
      <c r="K19" s="80"/>
      <c r="L19" s="80"/>
      <c r="M19" s="80"/>
      <c r="N19" s="80">
        <v>3352</v>
      </c>
      <c r="O19" s="80">
        <v>110132</v>
      </c>
    </row>
    <row r="20" spans="1:15" s="51" customFormat="1" ht="21.75" customHeight="1">
      <c r="A20" s="41" t="s">
        <v>154</v>
      </c>
      <c r="B20" s="75">
        <f t="shared" si="4"/>
        <v>0</v>
      </c>
      <c r="C20" s="75">
        <f t="shared" si="4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s="51" customFormat="1" ht="21.75" customHeight="1">
      <c r="A21" s="41" t="s">
        <v>155</v>
      </c>
      <c r="B21" s="75">
        <f t="shared" si="4"/>
        <v>4565</v>
      </c>
      <c r="C21" s="75">
        <f t="shared" si="4"/>
        <v>525948</v>
      </c>
      <c r="D21" s="80">
        <v>37</v>
      </c>
      <c r="E21" s="80">
        <v>18427</v>
      </c>
      <c r="F21" s="80">
        <v>108</v>
      </c>
      <c r="G21" s="80">
        <v>52832</v>
      </c>
      <c r="H21" s="80">
        <v>7</v>
      </c>
      <c r="I21" s="80">
        <v>1502</v>
      </c>
      <c r="J21" s="80"/>
      <c r="K21" s="80"/>
      <c r="L21" s="80"/>
      <c r="M21" s="80"/>
      <c r="N21" s="80">
        <v>4413</v>
      </c>
      <c r="O21" s="80">
        <v>453187</v>
      </c>
    </row>
    <row r="22" spans="1:15" s="51" customFormat="1" ht="21.75" customHeight="1">
      <c r="A22" s="41" t="s">
        <v>156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s="51" customFormat="1" ht="21.75" customHeight="1">
      <c r="A23" s="41" t="s">
        <v>157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spans="1:15" s="51" customFormat="1" ht="21.75" customHeight="1">
      <c r="A24" s="41" t="s">
        <v>158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5" s="51" customFormat="1" ht="21.75" customHeight="1">
      <c r="A25" s="41" t="s">
        <v>159</v>
      </c>
      <c r="B25" s="75">
        <f t="shared" si="4"/>
        <v>0</v>
      </c>
      <c r="C25" s="75">
        <f t="shared" si="4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s="51" customFormat="1" ht="21.75" customHeight="1">
      <c r="A26" s="41" t="s">
        <v>160</v>
      </c>
      <c r="B26" s="75">
        <f t="shared" si="4"/>
        <v>0</v>
      </c>
      <c r="C26" s="75">
        <f t="shared" si="4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spans="1:15" s="51" customFormat="1" ht="21.75" customHeight="1">
      <c r="A27" s="41" t="s">
        <v>161</v>
      </c>
      <c r="B27" s="75">
        <f t="shared" si="4"/>
        <v>0</v>
      </c>
      <c r="C27" s="75">
        <f t="shared" si="4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811023622047245" right="0.51181102362204722" top="0.98425196850393704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O27"/>
  <sheetViews>
    <sheetView showZeros="0" zoomScale="85" zoomScaleNormal="90" workbookViewId="0">
      <pane xSplit="3" ySplit="6" topLeftCell="D7" activePane="bottomRight" state="frozen"/>
      <selection activeCell="C7" sqref="C7"/>
      <selection pane="topRight" activeCell="C7" sqref="C7"/>
      <selection pane="bottomLeft" activeCell="C7" sqref="C7"/>
      <selection pane="bottomRight" activeCell="A3" sqref="A3:A4"/>
    </sheetView>
  </sheetViews>
  <sheetFormatPr defaultRowHeight="13.5"/>
  <cols>
    <col min="1" max="1" width="9.88671875" style="4" customWidth="1"/>
    <col min="2" max="2" width="7.6640625" style="4" customWidth="1"/>
    <col min="3" max="3" width="10.6640625" style="4" customWidth="1"/>
    <col min="4" max="4" width="7.44140625" style="4" customWidth="1"/>
    <col min="5" max="5" width="11.6640625" style="4" customWidth="1"/>
    <col min="6" max="6" width="5.6640625" style="4" customWidth="1"/>
    <col min="7" max="7" width="9.77734375" style="4" customWidth="1"/>
    <col min="8" max="8" width="5.6640625" style="4" customWidth="1"/>
    <col min="9" max="9" width="9" style="4" customWidth="1"/>
    <col min="10" max="10" width="8.33203125" style="4" customWidth="1"/>
    <col min="11" max="11" width="10.44140625" style="4" customWidth="1"/>
    <col min="12" max="12" width="6.77734375" style="4" customWidth="1"/>
    <col min="13" max="13" width="10.44140625" style="4" customWidth="1"/>
    <col min="14" max="14" width="6.77734375" style="4" customWidth="1"/>
    <col min="15" max="15" width="9.77734375" style="4" customWidth="1"/>
    <col min="16" max="16384" width="8.88671875" style="53"/>
  </cols>
  <sheetData>
    <row r="1" spans="1:15" s="51" customFormat="1" ht="22.5" customHeight="1">
      <c r="A1" s="163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s="51" customFormat="1">
      <c r="A2" s="60" t="s">
        <v>163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0" t="s">
        <v>128</v>
      </c>
    </row>
    <row r="3" spans="1:15" s="51" customFormat="1" ht="23.1" customHeight="1">
      <c r="A3" s="164" t="s">
        <v>129</v>
      </c>
      <c r="B3" s="164" t="s">
        <v>130</v>
      </c>
      <c r="C3" s="164"/>
      <c r="D3" s="164" t="s">
        <v>131</v>
      </c>
      <c r="E3" s="164"/>
      <c r="F3" s="164" t="s">
        <v>132</v>
      </c>
      <c r="G3" s="164"/>
      <c r="H3" s="164" t="s">
        <v>133</v>
      </c>
      <c r="I3" s="164"/>
      <c r="J3" s="164" t="s">
        <v>134</v>
      </c>
      <c r="K3" s="164"/>
      <c r="L3" s="164" t="s">
        <v>135</v>
      </c>
      <c r="M3" s="164"/>
      <c r="N3" s="164" t="s">
        <v>136</v>
      </c>
      <c r="O3" s="164"/>
    </row>
    <row r="4" spans="1:15" s="51" customFormat="1" ht="23.1" customHeight="1" thickBot="1">
      <c r="A4" s="165"/>
      <c r="B4" s="42" t="s">
        <v>137</v>
      </c>
      <c r="C4" s="42" t="s">
        <v>138</v>
      </c>
      <c r="D4" s="42" t="s">
        <v>137</v>
      </c>
      <c r="E4" s="42" t="s">
        <v>138</v>
      </c>
      <c r="F4" s="42" t="s">
        <v>137</v>
      </c>
      <c r="G4" s="42" t="s">
        <v>138</v>
      </c>
      <c r="H4" s="42" t="s">
        <v>137</v>
      </c>
      <c r="I4" s="42" t="s">
        <v>138</v>
      </c>
      <c r="J4" s="42" t="s">
        <v>137</v>
      </c>
      <c r="K4" s="42" t="s">
        <v>138</v>
      </c>
      <c r="L4" s="42" t="s">
        <v>137</v>
      </c>
      <c r="M4" s="42" t="s">
        <v>138</v>
      </c>
      <c r="N4" s="42" t="s">
        <v>137</v>
      </c>
      <c r="O4" s="42" t="s">
        <v>138</v>
      </c>
    </row>
    <row r="5" spans="1:15" s="51" customFormat="1" ht="21.75" customHeight="1" thickBot="1">
      <c r="A5" s="61" t="s">
        <v>139</v>
      </c>
      <c r="B5" s="73">
        <f t="shared" ref="B5:O5" si="0">+B6+B16</f>
        <v>1872</v>
      </c>
      <c r="C5" s="73">
        <f>C6+C16</f>
        <v>2842252</v>
      </c>
      <c r="D5" s="73">
        <f t="shared" si="0"/>
        <v>15</v>
      </c>
      <c r="E5" s="73">
        <f t="shared" si="0"/>
        <v>7162</v>
      </c>
      <c r="F5" s="73">
        <f>+F6+F16</f>
        <v>218</v>
      </c>
      <c r="G5" s="73">
        <f>+G6+G16</f>
        <v>101653</v>
      </c>
      <c r="H5" s="73">
        <f t="shared" si="0"/>
        <v>124</v>
      </c>
      <c r="I5" s="73">
        <f t="shared" si="0"/>
        <v>10423</v>
      </c>
      <c r="J5" s="73">
        <f t="shared" si="0"/>
        <v>72</v>
      </c>
      <c r="K5" s="73">
        <f t="shared" si="0"/>
        <v>70006</v>
      </c>
      <c r="L5" s="73">
        <f t="shared" si="0"/>
        <v>1</v>
      </c>
      <c r="M5" s="73">
        <f t="shared" si="0"/>
        <v>17</v>
      </c>
      <c r="N5" s="73">
        <f t="shared" si="0"/>
        <v>1442</v>
      </c>
      <c r="O5" s="73">
        <f t="shared" si="0"/>
        <v>2652991</v>
      </c>
    </row>
    <row r="6" spans="1:15" s="51" customFormat="1" ht="21.75" customHeight="1" thickBot="1">
      <c r="A6" s="54" t="s">
        <v>140</v>
      </c>
      <c r="B6" s="74">
        <f t="shared" ref="B6:O6" si="1">SUM(B7:B15)</f>
        <v>563</v>
      </c>
      <c r="C6" s="74">
        <f t="shared" si="1"/>
        <v>121540</v>
      </c>
      <c r="D6" s="74">
        <f t="shared" si="1"/>
        <v>7</v>
      </c>
      <c r="E6" s="74">
        <f t="shared" si="1"/>
        <v>32</v>
      </c>
      <c r="F6" s="74">
        <f>SUM(F7:F15)</f>
        <v>89</v>
      </c>
      <c r="G6" s="74">
        <f>SUM(G7:G15)</f>
        <v>39281</v>
      </c>
      <c r="H6" s="74">
        <f t="shared" si="1"/>
        <v>69</v>
      </c>
      <c r="I6" s="74">
        <f t="shared" si="1"/>
        <v>8421</v>
      </c>
      <c r="J6" s="74">
        <f t="shared" si="1"/>
        <v>72</v>
      </c>
      <c r="K6" s="74">
        <f t="shared" si="1"/>
        <v>70006</v>
      </c>
      <c r="L6" s="74">
        <f t="shared" si="1"/>
        <v>0</v>
      </c>
      <c r="M6" s="74">
        <f t="shared" si="1"/>
        <v>0</v>
      </c>
      <c r="N6" s="74">
        <f t="shared" si="1"/>
        <v>326</v>
      </c>
      <c r="O6" s="74">
        <f t="shared" si="1"/>
        <v>3800</v>
      </c>
    </row>
    <row r="7" spans="1:15" s="51" customFormat="1" ht="21.75" customHeight="1">
      <c r="A7" s="43" t="s">
        <v>141</v>
      </c>
      <c r="B7" s="75">
        <f t="shared" ref="B7:C15" si="2">SUM(D7,F7,H7,J7,L7,N7)</f>
        <v>69</v>
      </c>
      <c r="C7" s="75">
        <f t="shared" si="2"/>
        <v>107207</v>
      </c>
      <c r="D7" s="80"/>
      <c r="E7" s="80"/>
      <c r="F7" s="80">
        <v>25</v>
      </c>
      <c r="G7" s="80">
        <v>35859</v>
      </c>
      <c r="H7" s="80">
        <v>8</v>
      </c>
      <c r="I7" s="80">
        <v>7706</v>
      </c>
      <c r="J7" s="80">
        <v>36</v>
      </c>
      <c r="K7" s="80">
        <v>63642</v>
      </c>
      <c r="L7" s="80"/>
      <c r="M7" s="80"/>
      <c r="N7" s="80"/>
      <c r="O7" s="80"/>
    </row>
    <row r="8" spans="1:15" s="51" customFormat="1" ht="21.75" customHeight="1">
      <c r="A8" s="41" t="s">
        <v>142</v>
      </c>
      <c r="B8" s="75">
        <f t="shared" si="2"/>
        <v>7</v>
      </c>
      <c r="C8" s="75">
        <f t="shared" si="2"/>
        <v>469</v>
      </c>
      <c r="D8" s="80">
        <v>1</v>
      </c>
      <c r="E8" s="80">
        <v>6</v>
      </c>
      <c r="F8" s="80">
        <v>1</v>
      </c>
      <c r="G8" s="80">
        <v>79</v>
      </c>
      <c r="H8" s="80">
        <v>5</v>
      </c>
      <c r="I8" s="80">
        <v>384</v>
      </c>
      <c r="J8" s="80"/>
      <c r="K8" s="80"/>
      <c r="L8" s="80"/>
      <c r="M8" s="80"/>
      <c r="N8" s="80"/>
      <c r="O8" s="80"/>
    </row>
    <row r="9" spans="1:15" s="51" customFormat="1" ht="21.75" customHeight="1">
      <c r="A9" s="45" t="s">
        <v>143</v>
      </c>
      <c r="B9" s="75">
        <f t="shared" si="2"/>
        <v>0</v>
      </c>
      <c r="C9" s="75">
        <f t="shared" si="2"/>
        <v>0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 s="51" customFormat="1" ht="21.75" customHeight="1">
      <c r="A10" s="41" t="s">
        <v>144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s="51" customFormat="1" ht="21.75" customHeight="1">
      <c r="A11" s="41" t="s">
        <v>145</v>
      </c>
      <c r="B11" s="75">
        <f t="shared" si="2"/>
        <v>3</v>
      </c>
      <c r="C11" s="75">
        <f t="shared" si="2"/>
        <v>762</v>
      </c>
      <c r="D11" s="80"/>
      <c r="E11" s="80"/>
      <c r="F11" s="80">
        <v>3</v>
      </c>
      <c r="G11" s="80">
        <v>762</v>
      </c>
      <c r="H11" s="80"/>
      <c r="I11" s="80"/>
      <c r="J11" s="80"/>
      <c r="K11" s="80"/>
      <c r="L11" s="80"/>
      <c r="M11" s="80"/>
      <c r="N11" s="80"/>
      <c r="O11" s="80"/>
    </row>
    <row r="12" spans="1:15" s="51" customFormat="1" ht="21.75" customHeight="1">
      <c r="A12" s="41" t="s">
        <v>146</v>
      </c>
      <c r="B12" s="75">
        <f t="shared" si="2"/>
        <v>0</v>
      </c>
      <c r="C12" s="75">
        <f t="shared" si="2"/>
        <v>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5" s="51" customFormat="1" ht="21.75" customHeight="1">
      <c r="A13" s="41" t="s">
        <v>147</v>
      </c>
      <c r="B13" s="75">
        <f t="shared" si="2"/>
        <v>0</v>
      </c>
      <c r="C13" s="75">
        <f t="shared" si="2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 s="51" customFormat="1" ht="21.75" customHeight="1">
      <c r="A14" s="41" t="s">
        <v>148</v>
      </c>
      <c r="B14" s="75">
        <f t="shared" si="2"/>
        <v>0</v>
      </c>
      <c r="C14" s="75">
        <f t="shared" si="2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1:15" s="51" customFormat="1" ht="21.75" customHeight="1" thickBot="1">
      <c r="A15" s="41" t="s">
        <v>149</v>
      </c>
      <c r="B15" s="75">
        <f t="shared" si="2"/>
        <v>484</v>
      </c>
      <c r="C15" s="75">
        <f t="shared" si="2"/>
        <v>13102</v>
      </c>
      <c r="D15" s="80">
        <v>6</v>
      </c>
      <c r="E15" s="80">
        <v>26</v>
      </c>
      <c r="F15" s="80">
        <v>60</v>
      </c>
      <c r="G15" s="80">
        <v>2581</v>
      </c>
      <c r="H15" s="80">
        <v>56</v>
      </c>
      <c r="I15" s="80">
        <v>331</v>
      </c>
      <c r="J15" s="80">
        <v>36</v>
      </c>
      <c r="K15" s="80">
        <v>6364</v>
      </c>
      <c r="L15" s="80"/>
      <c r="M15" s="80"/>
      <c r="N15" s="80">
        <v>326</v>
      </c>
      <c r="O15" s="80">
        <v>3800</v>
      </c>
    </row>
    <row r="16" spans="1:15" s="51" customFormat="1" ht="21.75" customHeight="1" thickBot="1">
      <c r="A16" s="56" t="s">
        <v>150</v>
      </c>
      <c r="B16" s="74">
        <f t="shared" ref="B16:O16" si="3">SUM(B17:B27)</f>
        <v>1309</v>
      </c>
      <c r="C16" s="74">
        <f>SUM(C17:C27)</f>
        <v>2720712</v>
      </c>
      <c r="D16" s="74">
        <f t="shared" si="3"/>
        <v>8</v>
      </c>
      <c r="E16" s="74">
        <f t="shared" si="3"/>
        <v>7130</v>
      </c>
      <c r="F16" s="74">
        <f>SUM(F17:F27)</f>
        <v>129</v>
      </c>
      <c r="G16" s="74">
        <f>SUM(G17:G27)</f>
        <v>62372</v>
      </c>
      <c r="H16" s="74">
        <f t="shared" si="3"/>
        <v>55</v>
      </c>
      <c r="I16" s="74">
        <f t="shared" si="3"/>
        <v>2002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17</v>
      </c>
      <c r="N16" s="74">
        <f t="shared" si="3"/>
        <v>1116</v>
      </c>
      <c r="O16" s="74">
        <f t="shared" si="3"/>
        <v>2649191</v>
      </c>
    </row>
    <row r="17" spans="1:15" s="51" customFormat="1" ht="21.75" customHeight="1">
      <c r="A17" s="43" t="s">
        <v>151</v>
      </c>
      <c r="B17" s="75">
        <f>SUM(D17,F17,H17,J17,L17,N17)</f>
        <v>34</v>
      </c>
      <c r="C17" s="75">
        <f>SUM(E17,G17,I17,K17,M17,O17)</f>
        <v>110137</v>
      </c>
      <c r="D17" s="80"/>
      <c r="E17" s="80"/>
      <c r="F17" s="80">
        <v>4</v>
      </c>
      <c r="G17" s="80">
        <v>3418</v>
      </c>
      <c r="H17" s="80">
        <v>7</v>
      </c>
      <c r="I17" s="80">
        <v>610</v>
      </c>
      <c r="J17" s="80"/>
      <c r="K17" s="80"/>
      <c r="L17" s="80"/>
      <c r="M17" s="80"/>
      <c r="N17" s="80">
        <v>23</v>
      </c>
      <c r="O17" s="80">
        <v>106109</v>
      </c>
    </row>
    <row r="18" spans="1:15" s="51" customFormat="1" ht="21.75" customHeight="1">
      <c r="A18" s="41" t="s">
        <v>152</v>
      </c>
      <c r="B18" s="75">
        <f t="shared" ref="B18:C27" si="4">SUM(D18,F18,H18,J18,L18,N18)</f>
        <v>69</v>
      </c>
      <c r="C18" s="75">
        <f t="shared" si="4"/>
        <v>3444</v>
      </c>
      <c r="D18" s="80">
        <v>4</v>
      </c>
      <c r="E18" s="80">
        <v>30</v>
      </c>
      <c r="F18" s="80">
        <v>21</v>
      </c>
      <c r="G18" s="80">
        <v>2290</v>
      </c>
      <c r="H18" s="80">
        <v>44</v>
      </c>
      <c r="I18" s="80">
        <v>1124</v>
      </c>
      <c r="J18" s="80"/>
      <c r="K18" s="80"/>
      <c r="L18" s="80"/>
      <c r="M18" s="80"/>
      <c r="N18" s="80"/>
      <c r="O18" s="80"/>
    </row>
    <row r="19" spans="1:15" s="51" customFormat="1" ht="21.75" customHeight="1">
      <c r="A19" s="41" t="s">
        <v>153</v>
      </c>
      <c r="B19" s="75">
        <f t="shared" si="4"/>
        <v>348</v>
      </c>
      <c r="C19" s="75">
        <f t="shared" si="4"/>
        <v>14687</v>
      </c>
      <c r="D19" s="80">
        <v>1</v>
      </c>
      <c r="E19" s="80">
        <v>63</v>
      </c>
      <c r="F19" s="80">
        <v>22</v>
      </c>
      <c r="G19" s="80">
        <v>1760</v>
      </c>
      <c r="H19" s="80"/>
      <c r="I19" s="80"/>
      <c r="J19" s="80"/>
      <c r="K19" s="80"/>
      <c r="L19" s="80"/>
      <c r="M19" s="80"/>
      <c r="N19" s="80">
        <v>325</v>
      </c>
      <c r="O19" s="80">
        <v>12864</v>
      </c>
    </row>
    <row r="20" spans="1:15" s="51" customFormat="1" ht="21.75" customHeight="1">
      <c r="A20" s="41" t="s">
        <v>154</v>
      </c>
      <c r="B20" s="75">
        <f t="shared" si="4"/>
        <v>2</v>
      </c>
      <c r="C20" s="75">
        <f t="shared" si="4"/>
        <v>5</v>
      </c>
      <c r="D20" s="80"/>
      <c r="E20" s="80"/>
      <c r="F20" s="80">
        <v>2</v>
      </c>
      <c r="G20" s="80">
        <v>5</v>
      </c>
      <c r="H20" s="80"/>
      <c r="I20" s="80"/>
      <c r="J20" s="80"/>
      <c r="K20" s="80"/>
      <c r="L20" s="80"/>
      <c r="M20" s="80"/>
      <c r="N20" s="80"/>
      <c r="O20" s="80"/>
    </row>
    <row r="21" spans="1:15" s="51" customFormat="1" ht="21.75" customHeight="1">
      <c r="A21" s="41" t="s">
        <v>155</v>
      </c>
      <c r="B21" s="75">
        <f t="shared" si="4"/>
        <v>852</v>
      </c>
      <c r="C21" s="75">
        <f t="shared" si="4"/>
        <v>2592382</v>
      </c>
      <c r="D21" s="80">
        <v>3</v>
      </c>
      <c r="E21" s="80">
        <v>7037</v>
      </c>
      <c r="F21" s="80">
        <v>78</v>
      </c>
      <c r="G21" s="80">
        <v>54893</v>
      </c>
      <c r="H21" s="80">
        <v>2</v>
      </c>
      <c r="I21" s="80">
        <v>217</v>
      </c>
      <c r="J21" s="80"/>
      <c r="K21" s="80"/>
      <c r="L21" s="80">
        <v>1</v>
      </c>
      <c r="M21" s="80">
        <v>17</v>
      </c>
      <c r="N21" s="80">
        <v>768</v>
      </c>
      <c r="O21" s="80">
        <v>2530218</v>
      </c>
    </row>
    <row r="22" spans="1:15" s="51" customFormat="1" ht="21.75" customHeight="1">
      <c r="A22" s="41" t="s">
        <v>156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s="51" customFormat="1" ht="21.75" customHeight="1">
      <c r="A23" s="41" t="s">
        <v>164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spans="1:15" s="51" customFormat="1" ht="21.75" customHeight="1">
      <c r="A24" s="41" t="s">
        <v>165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5" s="51" customFormat="1" ht="21.75" customHeight="1">
      <c r="A25" s="41" t="s">
        <v>166</v>
      </c>
      <c r="B25" s="75">
        <f t="shared" si="4"/>
        <v>0</v>
      </c>
      <c r="C25" s="75">
        <f t="shared" si="4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s="51" customFormat="1" ht="21.75" customHeight="1">
      <c r="A26" s="41" t="s">
        <v>167</v>
      </c>
      <c r="B26" s="75">
        <f t="shared" si="4"/>
        <v>4</v>
      </c>
      <c r="C26" s="75">
        <f t="shared" si="4"/>
        <v>57</v>
      </c>
      <c r="D26" s="80"/>
      <c r="E26" s="80"/>
      <c r="F26" s="80">
        <v>2</v>
      </c>
      <c r="G26" s="80">
        <v>6</v>
      </c>
      <c r="H26" s="80">
        <v>2</v>
      </c>
      <c r="I26" s="80">
        <v>51</v>
      </c>
      <c r="J26" s="80"/>
      <c r="K26" s="80"/>
      <c r="L26" s="80"/>
      <c r="M26" s="80"/>
      <c r="N26" s="80"/>
      <c r="O26" s="80"/>
    </row>
    <row r="27" spans="1:15" s="51" customFormat="1" ht="21.75" customHeight="1">
      <c r="A27" s="41" t="s">
        <v>168</v>
      </c>
      <c r="B27" s="75">
        <f t="shared" si="4"/>
        <v>0</v>
      </c>
      <c r="C27" s="75">
        <f t="shared" si="4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1.1417322834645669" right="0.51181102362204722" top="0.6692913385826772" bottom="0.51181102362204722" header="0.6692913385826772" footer="0.51181102362204722"/>
  <pageSetup paperSize="9" scale="80" orientation="landscape" horizontalDpi="300" verticalDpi="300" r:id="rId1"/>
  <headerFooter alignWithMargins="0"/>
  <ignoredErrors>
    <ignoredError sqref="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="75" zoomScaleNormal="75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A2" sqref="A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1" customFormat="1" ht="16.5" customHeight="1">
      <c r="A1" s="27"/>
      <c r="G1" s="160" t="s">
        <v>169</v>
      </c>
      <c r="H1" s="160"/>
      <c r="I1" s="160"/>
      <c r="J1" s="160"/>
      <c r="K1" s="160"/>
      <c r="L1" s="160"/>
      <c r="M1" s="160"/>
      <c r="N1" s="160"/>
      <c r="O1" s="13"/>
      <c r="P1" s="13"/>
      <c r="Q1" s="13"/>
    </row>
    <row r="2" spans="1:18" s="11" customFormat="1" ht="14.25" customHeight="1">
      <c r="E2" s="14"/>
      <c r="G2" s="160"/>
      <c r="H2" s="160"/>
      <c r="I2" s="160"/>
      <c r="J2" s="160"/>
      <c r="K2" s="160"/>
      <c r="L2" s="160"/>
      <c r="M2" s="160"/>
      <c r="N2" s="160"/>
      <c r="O2" s="16"/>
      <c r="P2" s="15"/>
      <c r="Q2" s="13"/>
    </row>
    <row r="3" spans="1:18" s="11" customFormat="1" ht="20.25" customHeight="1">
      <c r="A3" s="17"/>
      <c r="B3" s="137"/>
      <c r="C3" s="137"/>
      <c r="D3" s="12"/>
      <c r="L3" s="25"/>
      <c r="M3" s="24"/>
      <c r="N3" s="24"/>
      <c r="O3" s="24"/>
      <c r="P3" s="15"/>
      <c r="Q3" s="13"/>
    </row>
    <row r="4" spans="1:18" s="11" customFormat="1" ht="22.5" customHeight="1">
      <c r="A4" s="19"/>
      <c r="B4" s="153"/>
      <c r="C4" s="153"/>
      <c r="D4" s="153"/>
      <c r="E4" s="18"/>
      <c r="F4" s="18"/>
      <c r="G4" s="18"/>
      <c r="H4" s="18"/>
      <c r="I4" s="18"/>
      <c r="J4" s="18"/>
      <c r="K4" s="18"/>
      <c r="L4" s="25"/>
      <c r="M4" s="24"/>
      <c r="N4" s="24"/>
      <c r="O4" s="24"/>
      <c r="P4" s="15" t="s">
        <v>55</v>
      </c>
      <c r="Q4" s="11" t="s">
        <v>170</v>
      </c>
    </row>
    <row r="5" spans="1:18" ht="15.75" customHeight="1">
      <c r="N5" s="1"/>
      <c r="O5" s="1"/>
      <c r="P5" s="3"/>
      <c r="R5" s="26" t="s">
        <v>95</v>
      </c>
    </row>
    <row r="6" spans="1:18" s="5" customFormat="1" ht="27.75" customHeight="1">
      <c r="A6" s="121" t="s">
        <v>96</v>
      </c>
      <c r="B6" s="141"/>
      <c r="C6" s="141"/>
      <c r="D6" s="122"/>
      <c r="E6" s="123" t="s">
        <v>97</v>
      </c>
      <c r="F6" s="123"/>
      <c r="G6" s="121" t="s">
        <v>98</v>
      </c>
      <c r="H6" s="122"/>
      <c r="I6" s="121" t="s">
        <v>99</v>
      </c>
      <c r="J6" s="122"/>
      <c r="K6" s="121" t="s">
        <v>100</v>
      </c>
      <c r="L6" s="122"/>
      <c r="M6" s="123" t="s">
        <v>101</v>
      </c>
      <c r="N6" s="123" t="s">
        <v>102</v>
      </c>
      <c r="O6" s="123"/>
      <c r="P6" s="123"/>
      <c r="Q6" s="121" t="s">
        <v>103</v>
      </c>
      <c r="R6" s="122"/>
    </row>
    <row r="7" spans="1:18" s="5" customFormat="1" ht="36" customHeight="1" thickBot="1">
      <c r="A7" s="142"/>
      <c r="B7" s="143"/>
      <c r="C7" s="143"/>
      <c r="D7" s="144"/>
      <c r="E7" s="64" t="s">
        <v>104</v>
      </c>
      <c r="F7" s="64" t="s">
        <v>105</v>
      </c>
      <c r="G7" s="64" t="s">
        <v>106</v>
      </c>
      <c r="H7" s="64" t="s">
        <v>107</v>
      </c>
      <c r="I7" s="64" t="s">
        <v>106</v>
      </c>
      <c r="J7" s="64" t="s">
        <v>107</v>
      </c>
      <c r="K7" s="64" t="s">
        <v>106</v>
      </c>
      <c r="L7" s="64" t="s">
        <v>107</v>
      </c>
      <c r="M7" s="124"/>
      <c r="N7" s="65" t="s">
        <v>108</v>
      </c>
      <c r="O7" s="65" t="s">
        <v>109</v>
      </c>
      <c r="P7" s="64" t="s">
        <v>110</v>
      </c>
      <c r="Q7" s="64" t="s">
        <v>106</v>
      </c>
      <c r="R7" s="64" t="s">
        <v>107</v>
      </c>
    </row>
    <row r="8" spans="1:18" s="5" customFormat="1" ht="21.75" customHeight="1">
      <c r="A8" s="138" t="s">
        <v>111</v>
      </c>
      <c r="B8" s="145" t="s">
        <v>112</v>
      </c>
      <c r="C8" s="145"/>
      <c r="D8" s="146"/>
      <c r="E8" s="30">
        <f t="shared" ref="E8:M8" si="0">SUM(E9:E10)</f>
        <v>257840400</v>
      </c>
      <c r="F8" s="30">
        <f t="shared" si="0"/>
        <v>265960400</v>
      </c>
      <c r="G8" s="30">
        <f>SUM(G9:G10)</f>
        <v>27585009</v>
      </c>
      <c r="H8" s="30">
        <f t="shared" si="0"/>
        <v>282690024</v>
      </c>
      <c r="I8" s="30">
        <f t="shared" si="0"/>
        <v>25633689</v>
      </c>
      <c r="J8" s="30">
        <f>SUM(J9:J10)</f>
        <v>266464193</v>
      </c>
      <c r="K8" s="30">
        <f t="shared" si="0"/>
        <v>216</v>
      </c>
      <c r="L8" s="30">
        <f t="shared" si="0"/>
        <v>1504110</v>
      </c>
      <c r="M8" s="30">
        <f t="shared" si="0"/>
        <v>14721721</v>
      </c>
      <c r="N8" s="31">
        <f t="shared" ref="N8:N49" si="1">+J8/E8*100</f>
        <v>103.34462442658328</v>
      </c>
      <c r="O8" s="31">
        <f t="shared" ref="O8:O49" si="2">+J8/F8*100</f>
        <v>100.18942406463518</v>
      </c>
      <c r="P8" s="31">
        <f t="shared" ref="P8:P49" si="3">+J8/H8*100</f>
        <v>94.260203890321932</v>
      </c>
      <c r="Q8" s="30">
        <f>SUM(Q9:Q10)</f>
        <v>156367</v>
      </c>
      <c r="R8" s="30">
        <f>SUM(R9:R10)</f>
        <v>4087881</v>
      </c>
    </row>
    <row r="9" spans="1:18" s="5" customFormat="1" ht="21.75" customHeight="1" thickBot="1">
      <c r="A9" s="139"/>
      <c r="B9" s="147" t="s">
        <v>42</v>
      </c>
      <c r="C9" s="148"/>
      <c r="D9" s="149"/>
      <c r="E9" s="20">
        <f t="shared" ref="E9:M9" si="4">E12+E47+E48</f>
        <v>97460400</v>
      </c>
      <c r="F9" s="20">
        <f t="shared" si="4"/>
        <v>97460400</v>
      </c>
      <c r="G9" s="20">
        <f t="shared" si="4"/>
        <v>10317069</v>
      </c>
      <c r="H9" s="20">
        <f t="shared" si="4"/>
        <v>98697827</v>
      </c>
      <c r="I9" s="20">
        <f t="shared" si="4"/>
        <v>9950442</v>
      </c>
      <c r="J9" s="119">
        <f t="shared" si="4"/>
        <v>94714113</v>
      </c>
      <c r="K9" s="20">
        <f t="shared" si="4"/>
        <v>0</v>
      </c>
      <c r="L9" s="20">
        <f t="shared" si="4"/>
        <v>324140</v>
      </c>
      <c r="M9" s="20">
        <f t="shared" si="4"/>
        <v>3659574</v>
      </c>
      <c r="N9" s="21">
        <f t="shared" si="1"/>
        <v>97.182150904367319</v>
      </c>
      <c r="O9" s="21">
        <f t="shared" si="2"/>
        <v>97.182150904367319</v>
      </c>
      <c r="P9" s="21">
        <f t="shared" si="3"/>
        <v>95.963726739394176</v>
      </c>
      <c r="Q9" s="20">
        <f>Q12+Q47+Q48</f>
        <v>49708</v>
      </c>
      <c r="R9" s="20">
        <f>R12+R47+R48</f>
        <v>580749</v>
      </c>
    </row>
    <row r="10" spans="1:18" s="5" customFormat="1" ht="21.75" customHeight="1" thickTop="1" thickBot="1">
      <c r="A10" s="140"/>
      <c r="B10" s="150" t="s">
        <v>32</v>
      </c>
      <c r="C10" s="151"/>
      <c r="D10" s="152"/>
      <c r="E10" s="32">
        <f>E32+E49</f>
        <v>160380000</v>
      </c>
      <c r="F10" s="32">
        <f t="shared" ref="F10:M10" si="5">F32+F49</f>
        <v>168500000</v>
      </c>
      <c r="G10" s="32">
        <f t="shared" si="5"/>
        <v>17267940</v>
      </c>
      <c r="H10" s="32">
        <f t="shared" si="5"/>
        <v>183992197</v>
      </c>
      <c r="I10" s="117">
        <f t="shared" si="5"/>
        <v>15683247</v>
      </c>
      <c r="J10" s="120">
        <f t="shared" si="5"/>
        <v>171750080</v>
      </c>
      <c r="K10" s="118">
        <f t="shared" si="5"/>
        <v>216</v>
      </c>
      <c r="L10" s="32">
        <f t="shared" si="5"/>
        <v>1179970</v>
      </c>
      <c r="M10" s="32">
        <f t="shared" si="5"/>
        <v>11062147</v>
      </c>
      <c r="N10" s="33">
        <f t="shared" si="1"/>
        <v>107.08946252649956</v>
      </c>
      <c r="O10" s="33">
        <f t="shared" si="2"/>
        <v>101.92883086053412</v>
      </c>
      <c r="P10" s="33">
        <f t="shared" si="3"/>
        <v>93.346393379932309</v>
      </c>
      <c r="Q10" s="32">
        <f>Q32+Q49</f>
        <v>106659</v>
      </c>
      <c r="R10" s="32">
        <f>R32+R49</f>
        <v>3507132</v>
      </c>
    </row>
    <row r="11" spans="1:18" s="5" customFormat="1" ht="21.75" customHeight="1">
      <c r="A11" s="130" t="s">
        <v>33</v>
      </c>
      <c r="B11" s="135" t="s">
        <v>30</v>
      </c>
      <c r="C11" s="135"/>
      <c r="D11" s="136"/>
      <c r="E11" s="28">
        <f t="shared" ref="E11:M11" si="6">SUM(E12,E32)</f>
        <v>256412900</v>
      </c>
      <c r="F11" s="28">
        <f t="shared" si="6"/>
        <v>264412900</v>
      </c>
      <c r="G11" s="28">
        <f t="shared" si="6"/>
        <v>27583388</v>
      </c>
      <c r="H11" s="28">
        <f t="shared" si="6"/>
        <v>272513622</v>
      </c>
      <c r="I11" s="28">
        <f t="shared" si="6"/>
        <v>25463444</v>
      </c>
      <c r="J11" s="28">
        <f t="shared" si="6"/>
        <v>265951861</v>
      </c>
      <c r="K11" s="28">
        <f t="shared" si="6"/>
        <v>0</v>
      </c>
      <c r="L11" s="28">
        <f t="shared" si="6"/>
        <v>878</v>
      </c>
      <c r="M11" s="28">
        <f t="shared" si="6"/>
        <v>6560883</v>
      </c>
      <c r="N11" s="29">
        <f t="shared" si="1"/>
        <v>103.72015643518715</v>
      </c>
      <c r="O11" s="29">
        <f t="shared" si="2"/>
        <v>100.58202946981784</v>
      </c>
      <c r="P11" s="29">
        <f t="shared" si="3"/>
        <v>97.592134678684062</v>
      </c>
      <c r="Q11" s="28">
        <f>SUM(Q12,Q32)</f>
        <v>129479</v>
      </c>
      <c r="R11" s="28">
        <f>SUM(R12,R32)</f>
        <v>1245629</v>
      </c>
    </row>
    <row r="12" spans="1:18" s="5" customFormat="1" ht="21.75" customHeight="1">
      <c r="A12" s="131"/>
      <c r="B12" s="128" t="s">
        <v>34</v>
      </c>
      <c r="C12" s="132" t="s">
        <v>22</v>
      </c>
      <c r="D12" s="133"/>
      <c r="E12" s="7">
        <f t="shared" ref="E12:M12" si="7">SUM(E13,E14,E17,E20:E24,E25)</f>
        <v>96912900</v>
      </c>
      <c r="F12" s="7">
        <f t="shared" si="7"/>
        <v>96912900</v>
      </c>
      <c r="G12" s="7">
        <f t="shared" si="7"/>
        <v>10309777</v>
      </c>
      <c r="H12" s="7">
        <f t="shared" si="7"/>
        <v>95632108</v>
      </c>
      <c r="I12" s="7">
        <f t="shared" si="7"/>
        <v>9921648</v>
      </c>
      <c r="J12" s="7">
        <f t="shared" si="7"/>
        <v>94051891</v>
      </c>
      <c r="K12" s="7">
        <f t="shared" si="7"/>
        <v>0</v>
      </c>
      <c r="L12" s="7">
        <f t="shared" si="7"/>
        <v>118</v>
      </c>
      <c r="M12" s="7">
        <f t="shared" si="7"/>
        <v>1580099</v>
      </c>
      <c r="N12" s="8">
        <f t="shared" si="1"/>
        <v>97.047855342271262</v>
      </c>
      <c r="O12" s="8">
        <f t="shared" si="2"/>
        <v>97.047855342271262</v>
      </c>
      <c r="P12" s="8">
        <f t="shared" si="3"/>
        <v>98.347608315817951</v>
      </c>
      <c r="Q12" s="7">
        <f>SUM(Q13,Q14,Q17,Q20:Q24,Q25)</f>
        <v>49550</v>
      </c>
      <c r="R12" s="7">
        <f>SUM(R13,R14,R17,R20:R24,R25)</f>
        <v>459209</v>
      </c>
    </row>
    <row r="13" spans="1:18" s="5" customFormat="1" ht="21.75" customHeight="1">
      <c r="A13" s="131"/>
      <c r="B13" s="129"/>
      <c r="C13" s="134" t="s">
        <v>35</v>
      </c>
      <c r="D13" s="133"/>
      <c r="E13" s="10">
        <v>62365100</v>
      </c>
      <c r="F13" s="10">
        <v>62365100</v>
      </c>
      <c r="G13" s="10">
        <v>5028391</v>
      </c>
      <c r="H13" s="23">
        <v>57261333</v>
      </c>
      <c r="I13" s="10">
        <v>5173401</v>
      </c>
      <c r="J13" s="23">
        <v>56854449</v>
      </c>
      <c r="K13" s="10"/>
      <c r="L13" s="23"/>
      <c r="M13" s="7">
        <f>H13-J13-L13</f>
        <v>406884</v>
      </c>
      <c r="N13" s="8">
        <f t="shared" si="1"/>
        <v>91.16388653269216</v>
      </c>
      <c r="O13" s="8">
        <f t="shared" si="2"/>
        <v>91.16388653269216</v>
      </c>
      <c r="P13" s="8">
        <f t="shared" si="3"/>
        <v>99.289426252092312</v>
      </c>
      <c r="Q13" s="96">
        <v>30205</v>
      </c>
      <c r="R13" s="95">
        <v>258293</v>
      </c>
    </row>
    <row r="14" spans="1:18" s="5" customFormat="1" ht="21.75" customHeight="1">
      <c r="A14" s="131"/>
      <c r="B14" s="129"/>
      <c r="C14" s="128" t="s">
        <v>113</v>
      </c>
      <c r="D14" s="66" t="s">
        <v>41</v>
      </c>
      <c r="E14" s="22">
        <f t="shared" ref="E14:M14" si="8">SUM(E15:E16)</f>
        <v>5837800</v>
      </c>
      <c r="F14" s="22">
        <f t="shared" si="8"/>
        <v>5837800</v>
      </c>
      <c r="G14" s="22">
        <f t="shared" si="8"/>
        <v>818953</v>
      </c>
      <c r="H14" s="22">
        <f t="shared" si="8"/>
        <v>6538305</v>
      </c>
      <c r="I14" s="22">
        <f t="shared" si="8"/>
        <v>826607</v>
      </c>
      <c r="J14" s="22">
        <f t="shared" si="8"/>
        <v>6513585</v>
      </c>
      <c r="K14" s="22">
        <f t="shared" si="8"/>
        <v>0</v>
      </c>
      <c r="L14" s="22">
        <f t="shared" si="8"/>
        <v>77</v>
      </c>
      <c r="M14" s="22">
        <f t="shared" si="8"/>
        <v>24643</v>
      </c>
      <c r="N14" s="8">
        <f t="shared" si="1"/>
        <v>111.57602178903012</v>
      </c>
      <c r="O14" s="8">
        <f t="shared" si="2"/>
        <v>111.57602178903012</v>
      </c>
      <c r="P14" s="8">
        <f t="shared" si="3"/>
        <v>99.621920360093327</v>
      </c>
      <c r="Q14" s="97">
        <f>SUM(Q15:Q16)</f>
        <v>2067</v>
      </c>
      <c r="R14" s="97">
        <f>SUM(R15:R16)</f>
        <v>94633</v>
      </c>
    </row>
    <row r="15" spans="1:18" s="5" customFormat="1" ht="21.75" customHeight="1">
      <c r="A15" s="131"/>
      <c r="B15" s="129"/>
      <c r="C15" s="161"/>
      <c r="D15" s="67" t="s">
        <v>43</v>
      </c>
      <c r="E15" s="9">
        <v>5344800</v>
      </c>
      <c r="F15" s="9">
        <v>5344800</v>
      </c>
      <c r="G15" s="10">
        <v>797320</v>
      </c>
      <c r="H15" s="23">
        <v>5623844</v>
      </c>
      <c r="I15" s="10">
        <v>797361</v>
      </c>
      <c r="J15" s="23">
        <v>5623884</v>
      </c>
      <c r="K15" s="10"/>
      <c r="L15" s="23"/>
      <c r="M15" s="7">
        <f>H15-J15-L15</f>
        <v>-40</v>
      </c>
      <c r="N15" s="8">
        <f t="shared" si="1"/>
        <v>105.22159856308934</v>
      </c>
      <c r="O15" s="8">
        <f t="shared" si="2"/>
        <v>105.22159856308934</v>
      </c>
      <c r="P15" s="8">
        <f t="shared" si="3"/>
        <v>100.00071125728238</v>
      </c>
      <c r="Q15" s="96">
        <v>2044</v>
      </c>
      <c r="R15" s="95">
        <v>17845</v>
      </c>
    </row>
    <row r="16" spans="1:18" s="5" customFormat="1" ht="21.75" customHeight="1">
      <c r="A16" s="131"/>
      <c r="B16" s="129"/>
      <c r="C16" s="162"/>
      <c r="D16" s="67" t="s">
        <v>44</v>
      </c>
      <c r="E16" s="9">
        <v>493000</v>
      </c>
      <c r="F16" s="9">
        <v>493000</v>
      </c>
      <c r="G16" s="10">
        <v>21633</v>
      </c>
      <c r="H16" s="23">
        <v>914461</v>
      </c>
      <c r="I16" s="10">
        <v>29246</v>
      </c>
      <c r="J16" s="23">
        <v>889701</v>
      </c>
      <c r="K16" s="10"/>
      <c r="L16" s="23">
        <v>77</v>
      </c>
      <c r="M16" s="7">
        <f>H16-J16-L16</f>
        <v>24683</v>
      </c>
      <c r="N16" s="8">
        <f t="shared" si="1"/>
        <v>180.46673427991885</v>
      </c>
      <c r="O16" s="8">
        <f t="shared" si="2"/>
        <v>180.46673427991885</v>
      </c>
      <c r="P16" s="8">
        <f t="shared" si="3"/>
        <v>97.292394098818875</v>
      </c>
      <c r="Q16" s="96">
        <v>23</v>
      </c>
      <c r="R16" s="95">
        <v>76788</v>
      </c>
    </row>
    <row r="17" spans="1:18" s="5" customFormat="1" ht="21.75" customHeight="1">
      <c r="A17" s="131"/>
      <c r="B17" s="129"/>
      <c r="C17" s="128" t="s">
        <v>114</v>
      </c>
      <c r="D17" s="66" t="s">
        <v>41</v>
      </c>
      <c r="E17" s="22">
        <f t="shared" ref="E17:M17" si="9">SUM(E18:E19)</f>
        <v>6260000</v>
      </c>
      <c r="F17" s="22">
        <f t="shared" si="9"/>
        <v>6260000</v>
      </c>
      <c r="G17" s="22">
        <f t="shared" si="9"/>
        <v>181421</v>
      </c>
      <c r="H17" s="22">
        <f t="shared" si="9"/>
        <v>8649341</v>
      </c>
      <c r="I17" s="22">
        <f t="shared" si="9"/>
        <v>203772</v>
      </c>
      <c r="J17" s="22">
        <f t="shared" si="9"/>
        <v>8501308</v>
      </c>
      <c r="K17" s="22">
        <f t="shared" si="9"/>
        <v>0</v>
      </c>
      <c r="L17" s="22">
        <f t="shared" si="9"/>
        <v>0</v>
      </c>
      <c r="M17" s="22">
        <f t="shared" si="9"/>
        <v>148033</v>
      </c>
      <c r="N17" s="8">
        <f t="shared" si="1"/>
        <v>135.80364217252395</v>
      </c>
      <c r="O17" s="8">
        <f t="shared" si="2"/>
        <v>135.80364217252395</v>
      </c>
      <c r="P17" s="8">
        <f t="shared" si="3"/>
        <v>98.288505447987305</v>
      </c>
      <c r="Q17" s="97">
        <f>SUM(Q18:Q19)</f>
        <v>0</v>
      </c>
      <c r="R17" s="97">
        <f>SUM(R18:R19)</f>
        <v>25024</v>
      </c>
    </row>
    <row r="18" spans="1:18" s="5" customFormat="1" ht="21.75" customHeight="1">
      <c r="A18" s="131"/>
      <c r="B18" s="129"/>
      <c r="C18" s="161"/>
      <c r="D18" s="68" t="s">
        <v>45</v>
      </c>
      <c r="E18" s="9">
        <v>55000</v>
      </c>
      <c r="F18" s="9">
        <v>55000</v>
      </c>
      <c r="G18" s="23">
        <v>178307</v>
      </c>
      <c r="H18" s="23">
        <v>1116000</v>
      </c>
      <c r="I18" s="23">
        <v>178677</v>
      </c>
      <c r="J18" s="23">
        <v>1115239</v>
      </c>
      <c r="K18" s="23"/>
      <c r="L18" s="23"/>
      <c r="M18" s="7">
        <f t="shared" ref="M18:M24" si="10">H18-J18-L18</f>
        <v>761</v>
      </c>
      <c r="N18" s="8">
        <f t="shared" si="1"/>
        <v>2027.7072727272728</v>
      </c>
      <c r="O18" s="8">
        <f t="shared" si="2"/>
        <v>2027.7072727272728</v>
      </c>
      <c r="P18" s="8">
        <f t="shared" si="3"/>
        <v>99.93181003584229</v>
      </c>
      <c r="Q18" s="96"/>
      <c r="R18" s="95"/>
    </row>
    <row r="19" spans="1:18" s="5" customFormat="1" ht="21.75" customHeight="1">
      <c r="A19" s="131"/>
      <c r="B19" s="129"/>
      <c r="C19" s="162"/>
      <c r="D19" s="68" t="s">
        <v>46</v>
      </c>
      <c r="E19" s="9">
        <v>6205000</v>
      </c>
      <c r="F19" s="9">
        <v>6205000</v>
      </c>
      <c r="G19" s="23">
        <v>3114</v>
      </c>
      <c r="H19" s="23">
        <v>7533341</v>
      </c>
      <c r="I19" s="23">
        <v>25095</v>
      </c>
      <c r="J19" s="23">
        <v>7386069</v>
      </c>
      <c r="K19" s="23"/>
      <c r="L19" s="23"/>
      <c r="M19" s="7">
        <f t="shared" si="10"/>
        <v>147272</v>
      </c>
      <c r="N19" s="8">
        <f t="shared" si="1"/>
        <v>119.03414987912973</v>
      </c>
      <c r="O19" s="8">
        <f t="shared" si="2"/>
        <v>119.03414987912973</v>
      </c>
      <c r="P19" s="8">
        <f t="shared" si="3"/>
        <v>98.045063936439362</v>
      </c>
      <c r="Q19" s="96"/>
      <c r="R19" s="95">
        <v>25024</v>
      </c>
    </row>
    <row r="20" spans="1:18" s="5" customFormat="1" ht="21.75" customHeight="1">
      <c r="A20" s="131"/>
      <c r="B20" s="129"/>
      <c r="C20" s="134" t="s">
        <v>47</v>
      </c>
      <c r="D20" s="133"/>
      <c r="E20" s="9"/>
      <c r="F20" s="9"/>
      <c r="G20" s="23"/>
      <c r="H20" s="23"/>
      <c r="I20" s="23"/>
      <c r="J20" s="23"/>
      <c r="K20" s="23"/>
      <c r="L20" s="23"/>
      <c r="M20" s="7">
        <f t="shared" si="10"/>
        <v>0</v>
      </c>
      <c r="N20" s="8" t="e">
        <f t="shared" si="1"/>
        <v>#DIV/0!</v>
      </c>
      <c r="O20" s="8" t="e">
        <f t="shared" si="2"/>
        <v>#DIV/0!</v>
      </c>
      <c r="P20" s="8" t="e">
        <f t="shared" si="3"/>
        <v>#DIV/0!</v>
      </c>
      <c r="Q20" s="96"/>
      <c r="R20" s="95"/>
    </row>
    <row r="21" spans="1:18" s="5" customFormat="1" ht="21.75" customHeight="1">
      <c r="A21" s="131"/>
      <c r="B21" s="129"/>
      <c r="C21" s="154" t="s">
        <v>36</v>
      </c>
      <c r="D21" s="155"/>
      <c r="E21" s="9"/>
      <c r="F21" s="9"/>
      <c r="G21" s="9">
        <v>11322</v>
      </c>
      <c r="H21" s="23">
        <v>248850</v>
      </c>
      <c r="I21" s="23">
        <v>26105</v>
      </c>
      <c r="J21" s="23">
        <v>248725</v>
      </c>
      <c r="K21" s="23"/>
      <c r="L21" s="23"/>
      <c r="M21" s="7">
        <f t="shared" si="10"/>
        <v>125</v>
      </c>
      <c r="N21" s="8" t="e">
        <f t="shared" si="1"/>
        <v>#DIV/0!</v>
      </c>
      <c r="O21" s="8" t="e">
        <f t="shared" si="2"/>
        <v>#DIV/0!</v>
      </c>
      <c r="P21" s="8">
        <f t="shared" si="3"/>
        <v>99.949768937110704</v>
      </c>
      <c r="Q21" s="96">
        <v>49</v>
      </c>
      <c r="R21" s="95">
        <v>437</v>
      </c>
    </row>
    <row r="22" spans="1:18" s="5" customFormat="1" ht="21.75" customHeight="1">
      <c r="A22" s="131"/>
      <c r="B22" s="129"/>
      <c r="C22" s="154" t="s">
        <v>37</v>
      </c>
      <c r="D22" s="155"/>
      <c r="E22" s="9"/>
      <c r="F22" s="9"/>
      <c r="G22" s="23"/>
      <c r="H22" s="23"/>
      <c r="I22" s="23"/>
      <c r="J22" s="23"/>
      <c r="K22" s="23"/>
      <c r="L22" s="23"/>
      <c r="M22" s="7">
        <f t="shared" si="10"/>
        <v>0</v>
      </c>
      <c r="N22" s="8" t="e">
        <f t="shared" si="1"/>
        <v>#DIV/0!</v>
      </c>
      <c r="O22" s="8" t="e">
        <f t="shared" si="2"/>
        <v>#DIV/0!</v>
      </c>
      <c r="P22" s="8" t="e">
        <f t="shared" si="3"/>
        <v>#DIV/0!</v>
      </c>
      <c r="Q22" s="96"/>
      <c r="R22" s="95"/>
    </row>
    <row r="23" spans="1:18" s="5" customFormat="1" ht="21.75" customHeight="1">
      <c r="A23" s="131"/>
      <c r="B23" s="129"/>
      <c r="C23" s="154" t="s">
        <v>38</v>
      </c>
      <c r="D23" s="155"/>
      <c r="E23" s="9"/>
      <c r="F23" s="9"/>
      <c r="G23" s="23"/>
      <c r="H23" s="23">
        <v>2017</v>
      </c>
      <c r="I23" s="23"/>
      <c r="J23" s="23">
        <v>2017</v>
      </c>
      <c r="K23" s="23"/>
      <c r="L23" s="23"/>
      <c r="M23" s="7">
        <f t="shared" si="10"/>
        <v>0</v>
      </c>
      <c r="N23" s="8" t="e">
        <f t="shared" si="1"/>
        <v>#DIV/0!</v>
      </c>
      <c r="O23" s="8" t="e">
        <f t="shared" si="2"/>
        <v>#DIV/0!</v>
      </c>
      <c r="P23" s="8">
        <f t="shared" si="3"/>
        <v>100</v>
      </c>
      <c r="Q23" s="96"/>
      <c r="R23" s="95"/>
    </row>
    <row r="24" spans="1:18" s="5" customFormat="1" ht="21.75" customHeight="1">
      <c r="A24" s="131"/>
      <c r="B24" s="129"/>
      <c r="C24" s="154" t="s">
        <v>39</v>
      </c>
      <c r="D24" s="155"/>
      <c r="E24" s="9"/>
      <c r="F24" s="9"/>
      <c r="G24" s="23"/>
      <c r="H24" s="23"/>
      <c r="I24" s="23"/>
      <c r="J24" s="23"/>
      <c r="K24" s="23"/>
      <c r="L24" s="23"/>
      <c r="M24" s="7">
        <f t="shared" si="10"/>
        <v>0</v>
      </c>
      <c r="N24" s="8" t="e">
        <f t="shared" si="1"/>
        <v>#DIV/0!</v>
      </c>
      <c r="O24" s="8" t="e">
        <f t="shared" si="2"/>
        <v>#DIV/0!</v>
      </c>
      <c r="P24" s="8" t="e">
        <f t="shared" si="3"/>
        <v>#DIV/0!</v>
      </c>
      <c r="Q24" s="96"/>
      <c r="R24" s="95"/>
    </row>
    <row r="25" spans="1:18" s="5" customFormat="1" ht="21.75" customHeight="1">
      <c r="A25" s="131"/>
      <c r="B25" s="129"/>
      <c r="C25" s="128" t="s">
        <v>48</v>
      </c>
      <c r="D25" s="66" t="s">
        <v>41</v>
      </c>
      <c r="E25" s="7">
        <f>SUM(E26:E31)</f>
        <v>22450000</v>
      </c>
      <c r="F25" s="7">
        <f t="shared" ref="F25:M25" si="11">SUM(F26:F31)</f>
        <v>22450000</v>
      </c>
      <c r="G25" s="7">
        <f t="shared" si="11"/>
        <v>4269690</v>
      </c>
      <c r="H25" s="7">
        <f t="shared" si="11"/>
        <v>22932262</v>
      </c>
      <c r="I25" s="7">
        <f t="shared" si="11"/>
        <v>3691763</v>
      </c>
      <c r="J25" s="7">
        <f t="shared" si="11"/>
        <v>21931807</v>
      </c>
      <c r="K25" s="7">
        <f t="shared" si="11"/>
        <v>0</v>
      </c>
      <c r="L25" s="7">
        <f t="shared" si="11"/>
        <v>41</v>
      </c>
      <c r="M25" s="7">
        <f t="shared" si="11"/>
        <v>1000414</v>
      </c>
      <c r="N25" s="8">
        <f t="shared" si="1"/>
        <v>97.691790645879735</v>
      </c>
      <c r="O25" s="8">
        <f t="shared" si="2"/>
        <v>97.691790645879735</v>
      </c>
      <c r="P25" s="8">
        <f t="shared" si="3"/>
        <v>95.637347070254123</v>
      </c>
      <c r="Q25" s="98">
        <f>SUM(Q26:Q31)</f>
        <v>17229</v>
      </c>
      <c r="R25" s="98">
        <f>SUM(R26:R31)</f>
        <v>80822</v>
      </c>
    </row>
    <row r="26" spans="1:18" s="5" customFormat="1" ht="21.75" customHeight="1">
      <c r="A26" s="131"/>
      <c r="B26" s="129"/>
      <c r="C26" s="161"/>
      <c r="D26" s="69" t="s">
        <v>54</v>
      </c>
      <c r="E26" s="94">
        <v>3619000</v>
      </c>
      <c r="F26" s="9">
        <v>3619000</v>
      </c>
      <c r="G26" s="23">
        <v>322412</v>
      </c>
      <c r="H26" s="95">
        <v>3223440</v>
      </c>
      <c r="I26" s="23">
        <v>328269</v>
      </c>
      <c r="J26" s="95">
        <v>3201384</v>
      </c>
      <c r="K26" s="23"/>
      <c r="L26" s="23"/>
      <c r="M26" s="7">
        <f t="shared" ref="M26:M31" si="12">H26-J26-L26</f>
        <v>22056</v>
      </c>
      <c r="N26" s="8">
        <f t="shared" si="1"/>
        <v>88.460458690245929</v>
      </c>
      <c r="O26" s="8">
        <f t="shared" si="2"/>
        <v>88.460458690245929</v>
      </c>
      <c r="P26" s="8">
        <f t="shared" si="3"/>
        <v>99.315762043034766</v>
      </c>
      <c r="Q26" s="96">
        <v>2167</v>
      </c>
      <c r="R26" s="95">
        <v>18761</v>
      </c>
    </row>
    <row r="27" spans="1:18" s="5" customFormat="1" ht="21.75" customHeight="1">
      <c r="A27" s="131"/>
      <c r="B27" s="129"/>
      <c r="C27" s="161"/>
      <c r="D27" s="69" t="s">
        <v>49</v>
      </c>
      <c r="E27" s="94">
        <v>1586000</v>
      </c>
      <c r="F27" s="9">
        <v>1586000</v>
      </c>
      <c r="G27" s="23">
        <v>145282</v>
      </c>
      <c r="H27" s="95">
        <v>1035474</v>
      </c>
      <c r="I27" s="23">
        <v>148248</v>
      </c>
      <c r="J27" s="95">
        <v>1035458</v>
      </c>
      <c r="K27" s="23"/>
      <c r="L27" s="23"/>
      <c r="M27" s="7">
        <f t="shared" si="12"/>
        <v>16</v>
      </c>
      <c r="N27" s="8">
        <f t="shared" si="1"/>
        <v>65.287389659520812</v>
      </c>
      <c r="O27" s="8">
        <f t="shared" si="2"/>
        <v>65.287389659520812</v>
      </c>
      <c r="P27" s="8">
        <f t="shared" si="3"/>
        <v>99.998454813930621</v>
      </c>
      <c r="Q27" s="96">
        <v>418</v>
      </c>
      <c r="R27" s="95">
        <v>3639</v>
      </c>
    </row>
    <row r="28" spans="1:18" s="5" customFormat="1" ht="21.75" customHeight="1">
      <c r="A28" s="131"/>
      <c r="B28" s="129"/>
      <c r="C28" s="161"/>
      <c r="D28" s="69" t="s">
        <v>40</v>
      </c>
      <c r="E28" s="94">
        <v>95000</v>
      </c>
      <c r="F28" s="9">
        <v>95000</v>
      </c>
      <c r="G28" s="23">
        <v>15</v>
      </c>
      <c r="H28" s="95">
        <v>127038</v>
      </c>
      <c r="I28" s="23">
        <v>4165</v>
      </c>
      <c r="J28" s="95">
        <v>110195</v>
      </c>
      <c r="K28" s="23"/>
      <c r="L28" s="23"/>
      <c r="M28" s="7">
        <f t="shared" si="12"/>
        <v>16843</v>
      </c>
      <c r="N28" s="8">
        <f t="shared" si="1"/>
        <v>115.99473684210525</v>
      </c>
      <c r="O28" s="8">
        <f t="shared" si="2"/>
        <v>115.99473684210525</v>
      </c>
      <c r="P28" s="8">
        <f t="shared" si="3"/>
        <v>86.741762307341105</v>
      </c>
      <c r="Q28" s="96"/>
      <c r="R28" s="95">
        <v>62</v>
      </c>
    </row>
    <row r="29" spans="1:18" s="5" customFormat="1" ht="21.75" customHeight="1">
      <c r="A29" s="131"/>
      <c r="B29" s="129"/>
      <c r="C29" s="161"/>
      <c r="D29" s="69" t="s">
        <v>18</v>
      </c>
      <c r="E29" s="94">
        <v>3000000</v>
      </c>
      <c r="F29" s="9">
        <v>3000000</v>
      </c>
      <c r="G29" s="23">
        <v>-5395</v>
      </c>
      <c r="H29" s="95">
        <v>4203567</v>
      </c>
      <c r="I29" s="23">
        <v>10434</v>
      </c>
      <c r="J29" s="95">
        <v>4085420</v>
      </c>
      <c r="K29" s="23"/>
      <c r="L29" s="23">
        <v>4</v>
      </c>
      <c r="M29" s="7">
        <f t="shared" si="12"/>
        <v>118143</v>
      </c>
      <c r="N29" s="8">
        <f t="shared" si="1"/>
        <v>136.18066666666667</v>
      </c>
      <c r="O29" s="8">
        <f t="shared" si="2"/>
        <v>136.18066666666667</v>
      </c>
      <c r="P29" s="8">
        <f t="shared" si="3"/>
        <v>97.189363224137978</v>
      </c>
      <c r="Q29" s="96">
        <v>14239</v>
      </c>
      <c r="R29" s="95">
        <v>22482</v>
      </c>
    </row>
    <row r="30" spans="1:18" s="5" customFormat="1" ht="21.75" customHeight="1">
      <c r="A30" s="131"/>
      <c r="B30" s="129"/>
      <c r="C30" s="161"/>
      <c r="D30" s="69" t="s">
        <v>19</v>
      </c>
      <c r="E30" s="94">
        <v>5750000</v>
      </c>
      <c r="F30" s="9">
        <v>5750000</v>
      </c>
      <c r="G30" s="23">
        <v>2480120</v>
      </c>
      <c r="H30" s="95">
        <v>6111138</v>
      </c>
      <c r="I30" s="23">
        <v>1873391</v>
      </c>
      <c r="J30" s="95">
        <v>5267745</v>
      </c>
      <c r="K30" s="23"/>
      <c r="L30" s="23">
        <v>37</v>
      </c>
      <c r="M30" s="7">
        <f t="shared" si="12"/>
        <v>843356</v>
      </c>
      <c r="N30" s="8">
        <f t="shared" si="1"/>
        <v>91.612956521739136</v>
      </c>
      <c r="O30" s="8">
        <f t="shared" si="2"/>
        <v>91.612956521739136</v>
      </c>
      <c r="P30" s="8">
        <f t="shared" si="3"/>
        <v>86.199084360392447</v>
      </c>
      <c r="Q30" s="96">
        <v>405</v>
      </c>
      <c r="R30" s="95">
        <v>35878</v>
      </c>
    </row>
    <row r="31" spans="1:18" s="5" customFormat="1" ht="21.75" customHeight="1">
      <c r="A31" s="131"/>
      <c r="B31" s="129"/>
      <c r="C31" s="162"/>
      <c r="D31" s="69" t="s">
        <v>20</v>
      </c>
      <c r="E31" s="94">
        <v>8400000</v>
      </c>
      <c r="F31" s="9">
        <v>8400000</v>
      </c>
      <c r="G31" s="23">
        <v>1327256</v>
      </c>
      <c r="H31" s="95">
        <v>8231605</v>
      </c>
      <c r="I31" s="23">
        <v>1327256</v>
      </c>
      <c r="J31" s="95">
        <v>8231605</v>
      </c>
      <c r="K31" s="23"/>
      <c r="L31" s="23"/>
      <c r="M31" s="7">
        <f t="shared" si="12"/>
        <v>0</v>
      </c>
      <c r="N31" s="8">
        <f t="shared" si="1"/>
        <v>97.995297619047619</v>
      </c>
      <c r="O31" s="8">
        <f t="shared" si="2"/>
        <v>97.995297619047619</v>
      </c>
      <c r="P31" s="8">
        <f t="shared" si="3"/>
        <v>100</v>
      </c>
      <c r="Q31" s="96"/>
      <c r="R31" s="95"/>
    </row>
    <row r="32" spans="1:18" s="6" customFormat="1" ht="21.75" customHeight="1">
      <c r="A32" s="131"/>
      <c r="B32" s="128" t="s">
        <v>21</v>
      </c>
      <c r="C32" s="132" t="s">
        <v>22</v>
      </c>
      <c r="D32" s="133"/>
      <c r="E32" s="7">
        <f>SUM(E33,E34,E35,E38:E45)</f>
        <v>159500000</v>
      </c>
      <c r="F32" s="7">
        <f t="shared" ref="F32:M32" si="13">SUM(F33,F34,F35,F38:F45)</f>
        <v>167500000</v>
      </c>
      <c r="G32" s="7">
        <f t="shared" si="13"/>
        <v>17273611</v>
      </c>
      <c r="H32" s="7">
        <f>SUM(H33,H34,H35,H38:H45)</f>
        <v>176881514</v>
      </c>
      <c r="I32" s="7">
        <f t="shared" si="13"/>
        <v>15541796</v>
      </c>
      <c r="J32" s="7">
        <f t="shared" si="13"/>
        <v>171899970</v>
      </c>
      <c r="K32" s="7">
        <f t="shared" si="13"/>
        <v>0</v>
      </c>
      <c r="L32" s="7">
        <f t="shared" si="13"/>
        <v>760</v>
      </c>
      <c r="M32" s="7">
        <f t="shared" si="13"/>
        <v>4980784</v>
      </c>
      <c r="N32" s="8">
        <f t="shared" si="1"/>
        <v>107.77427586206896</v>
      </c>
      <c r="O32" s="8">
        <f t="shared" si="2"/>
        <v>102.62684776119404</v>
      </c>
      <c r="P32" s="8">
        <f t="shared" si="3"/>
        <v>97.183683084033305</v>
      </c>
      <c r="Q32" s="98">
        <f>SUM(Q33,Q34,Q35,Q38:Q45)</f>
        <v>79929</v>
      </c>
      <c r="R32" s="98">
        <f>SUM(R33,R34,R35,R38:R45)</f>
        <v>786420</v>
      </c>
    </row>
    <row r="33" spans="1:18" s="5" customFormat="1" ht="21.75" customHeight="1">
      <c r="A33" s="131"/>
      <c r="B33" s="129"/>
      <c r="C33" s="134" t="s">
        <v>23</v>
      </c>
      <c r="D33" s="133"/>
      <c r="E33" s="9">
        <v>2950000</v>
      </c>
      <c r="F33" s="9">
        <v>9550000</v>
      </c>
      <c r="G33" s="23">
        <v>535943</v>
      </c>
      <c r="H33" s="23">
        <v>9503127</v>
      </c>
      <c r="I33" s="23">
        <v>583282</v>
      </c>
      <c r="J33" s="23">
        <v>9314446</v>
      </c>
      <c r="K33" s="23"/>
      <c r="L33" s="23"/>
      <c r="M33" s="7">
        <f>H33-J33-L33</f>
        <v>188681</v>
      </c>
      <c r="N33" s="8">
        <f t="shared" si="1"/>
        <v>315.74393220338982</v>
      </c>
      <c r="O33" s="8">
        <f t="shared" si="2"/>
        <v>97.533465968586384</v>
      </c>
      <c r="P33" s="8">
        <f t="shared" si="3"/>
        <v>98.014537741103538</v>
      </c>
      <c r="Q33" s="96"/>
      <c r="R33" s="95">
        <v>2027</v>
      </c>
    </row>
    <row r="34" spans="1:18" s="5" customFormat="1" ht="21.75" customHeight="1">
      <c r="A34" s="131"/>
      <c r="B34" s="129"/>
      <c r="C34" s="134" t="s">
        <v>24</v>
      </c>
      <c r="D34" s="133"/>
      <c r="E34" s="9">
        <v>28000000</v>
      </c>
      <c r="F34" s="9">
        <v>32000000</v>
      </c>
      <c r="G34" s="23">
        <v>-5973</v>
      </c>
      <c r="H34" s="23">
        <v>33746763</v>
      </c>
      <c r="I34" s="23">
        <v>117852</v>
      </c>
      <c r="J34" s="23">
        <v>32884550</v>
      </c>
      <c r="K34" s="23"/>
      <c r="L34" s="23">
        <v>35</v>
      </c>
      <c r="M34" s="7">
        <f>H34-J34-L34</f>
        <v>862178</v>
      </c>
      <c r="N34" s="8">
        <f t="shared" si="1"/>
        <v>117.44482142857142</v>
      </c>
      <c r="O34" s="8">
        <f t="shared" si="2"/>
        <v>102.76421875</v>
      </c>
      <c r="P34" s="8">
        <f t="shared" si="3"/>
        <v>97.445049766699114</v>
      </c>
      <c r="Q34" s="96">
        <v>71191</v>
      </c>
      <c r="R34" s="95">
        <v>115406</v>
      </c>
    </row>
    <row r="35" spans="1:18" s="5" customFormat="1" ht="21.75" customHeight="1">
      <c r="A35" s="131"/>
      <c r="B35" s="129"/>
      <c r="C35" s="128" t="s">
        <v>50</v>
      </c>
      <c r="D35" s="66" t="s">
        <v>41</v>
      </c>
      <c r="E35" s="22">
        <f>SUM(E36:E37)</f>
        <v>43300000</v>
      </c>
      <c r="F35" s="22">
        <f t="shared" ref="F35:M35" si="14">SUM(F36:F37)</f>
        <v>43300000</v>
      </c>
      <c r="G35" s="22">
        <f t="shared" si="14"/>
        <v>10499207</v>
      </c>
      <c r="H35" s="22">
        <f t="shared" si="14"/>
        <v>46363391</v>
      </c>
      <c r="I35" s="22">
        <f t="shared" si="14"/>
        <v>8473027</v>
      </c>
      <c r="J35" s="22">
        <f t="shared" si="14"/>
        <v>43469685</v>
      </c>
      <c r="K35" s="22">
        <f t="shared" si="14"/>
        <v>0</v>
      </c>
      <c r="L35" s="22">
        <f t="shared" si="14"/>
        <v>123</v>
      </c>
      <c r="M35" s="22">
        <f t="shared" si="14"/>
        <v>2893583</v>
      </c>
      <c r="N35" s="8">
        <f t="shared" si="1"/>
        <v>100.39188221709009</v>
      </c>
      <c r="O35" s="8">
        <f t="shared" si="2"/>
        <v>100.39188221709009</v>
      </c>
      <c r="P35" s="8">
        <f t="shared" si="3"/>
        <v>93.758640303078778</v>
      </c>
      <c r="Q35" s="97">
        <f>SUM(Q36:Q37)</f>
        <v>1354</v>
      </c>
      <c r="R35" s="97">
        <f>SUM(R36:R37)</f>
        <v>143039</v>
      </c>
    </row>
    <row r="36" spans="1:18" s="5" customFormat="1" ht="21.75" customHeight="1">
      <c r="A36" s="131"/>
      <c r="B36" s="129"/>
      <c r="C36" s="161"/>
      <c r="D36" s="67" t="s">
        <v>51</v>
      </c>
      <c r="E36" s="9">
        <v>18000000</v>
      </c>
      <c r="F36" s="9">
        <v>18000000</v>
      </c>
      <c r="G36" s="9">
        <v>8351975</v>
      </c>
      <c r="H36" s="23">
        <v>21517552</v>
      </c>
      <c r="I36" s="9">
        <v>6325795</v>
      </c>
      <c r="J36" s="9">
        <v>18623846</v>
      </c>
      <c r="K36" s="9"/>
      <c r="L36" s="9">
        <v>123</v>
      </c>
      <c r="M36" s="7">
        <f t="shared" ref="M36:M45" si="15">H36-J36-L36</f>
        <v>2893583</v>
      </c>
      <c r="N36" s="8">
        <f t="shared" si="1"/>
        <v>103.46581111111111</v>
      </c>
      <c r="O36" s="8">
        <f t="shared" si="2"/>
        <v>103.46581111111111</v>
      </c>
      <c r="P36" s="8">
        <f t="shared" si="3"/>
        <v>86.551880994641024</v>
      </c>
      <c r="Q36" s="96">
        <v>1354</v>
      </c>
      <c r="R36" s="95">
        <v>143039</v>
      </c>
    </row>
    <row r="37" spans="1:18" s="5" customFormat="1" ht="21.75" customHeight="1">
      <c r="A37" s="131"/>
      <c r="B37" s="129"/>
      <c r="C37" s="162"/>
      <c r="D37" s="67" t="s">
        <v>115</v>
      </c>
      <c r="E37" s="9">
        <v>25300000</v>
      </c>
      <c r="F37" s="9">
        <v>25300000</v>
      </c>
      <c r="G37" s="9">
        <v>2147232</v>
      </c>
      <c r="H37" s="23">
        <v>24845839</v>
      </c>
      <c r="I37" s="9">
        <v>2147232</v>
      </c>
      <c r="J37" s="9">
        <v>24845839</v>
      </c>
      <c r="K37" s="9"/>
      <c r="L37" s="9"/>
      <c r="M37" s="7">
        <f t="shared" si="15"/>
        <v>0</v>
      </c>
      <c r="N37" s="8">
        <f t="shared" si="1"/>
        <v>98.204897233201578</v>
      </c>
      <c r="O37" s="8">
        <f t="shared" si="2"/>
        <v>98.204897233201578</v>
      </c>
      <c r="P37" s="8">
        <f t="shared" si="3"/>
        <v>100</v>
      </c>
      <c r="Q37" s="96"/>
      <c r="R37" s="95"/>
    </row>
    <row r="38" spans="1:18" s="5" customFormat="1" ht="21.75" customHeight="1">
      <c r="A38" s="131"/>
      <c r="B38" s="129"/>
      <c r="C38" s="134" t="s">
        <v>26</v>
      </c>
      <c r="D38" s="133"/>
      <c r="E38" s="9">
        <v>16300000</v>
      </c>
      <c r="F38" s="9">
        <v>16300000</v>
      </c>
      <c r="G38" s="23">
        <v>2654511</v>
      </c>
      <c r="H38" s="23">
        <v>16463236</v>
      </c>
      <c r="I38" s="23">
        <v>2654511</v>
      </c>
      <c r="J38" s="23">
        <v>16463236</v>
      </c>
      <c r="K38" s="9"/>
      <c r="L38" s="9"/>
      <c r="M38" s="7">
        <f t="shared" si="15"/>
        <v>0</v>
      </c>
      <c r="N38" s="8">
        <f t="shared" si="1"/>
        <v>101.00144785276073</v>
      </c>
      <c r="O38" s="8">
        <f t="shared" si="2"/>
        <v>101.00144785276073</v>
      </c>
      <c r="P38" s="8">
        <f t="shared" si="3"/>
        <v>100</v>
      </c>
      <c r="Q38" s="96"/>
      <c r="R38" s="95"/>
    </row>
    <row r="39" spans="1:18" s="5" customFormat="1" ht="21.75" customHeight="1">
      <c r="A39" s="131"/>
      <c r="B39" s="129"/>
      <c r="C39" s="134" t="s">
        <v>52</v>
      </c>
      <c r="D39" s="133"/>
      <c r="E39" s="9">
        <v>68950000</v>
      </c>
      <c r="F39" s="9">
        <v>66350000</v>
      </c>
      <c r="G39" s="23">
        <v>3589901</v>
      </c>
      <c r="H39" s="23">
        <v>70803764</v>
      </c>
      <c r="I39" s="23">
        <v>3713094</v>
      </c>
      <c r="J39" s="23">
        <v>69766820</v>
      </c>
      <c r="K39" s="9"/>
      <c r="L39" s="9">
        <v>602</v>
      </c>
      <c r="M39" s="7">
        <f t="shared" si="15"/>
        <v>1036342</v>
      </c>
      <c r="N39" s="8">
        <f t="shared" si="1"/>
        <v>101.18465554749818</v>
      </c>
      <c r="O39" s="8">
        <f t="shared" si="2"/>
        <v>105.14969103240392</v>
      </c>
      <c r="P39" s="8">
        <f t="shared" si="3"/>
        <v>98.53546769067249</v>
      </c>
      <c r="Q39" s="96">
        <v>7384</v>
      </c>
      <c r="R39" s="95">
        <v>525948</v>
      </c>
    </row>
    <row r="40" spans="1:18" s="5" customFormat="1" ht="21.75" customHeight="1">
      <c r="A40" s="131"/>
      <c r="B40" s="129"/>
      <c r="C40" s="154" t="s">
        <v>0</v>
      </c>
      <c r="D40" s="155"/>
      <c r="E40" s="9"/>
      <c r="F40" s="23"/>
      <c r="G40" s="23"/>
      <c r="H40" s="23"/>
      <c r="I40" s="23"/>
      <c r="J40" s="23"/>
      <c r="K40" s="23"/>
      <c r="L40" s="23"/>
      <c r="M40" s="7">
        <f t="shared" si="15"/>
        <v>0</v>
      </c>
      <c r="N40" s="8" t="e">
        <f t="shared" si="1"/>
        <v>#DIV/0!</v>
      </c>
      <c r="O40" s="8" t="e">
        <f t="shared" si="2"/>
        <v>#DIV/0!</v>
      </c>
      <c r="P40" s="8" t="e">
        <f t="shared" si="3"/>
        <v>#DIV/0!</v>
      </c>
      <c r="Q40" s="96"/>
      <c r="R40" s="95"/>
    </row>
    <row r="41" spans="1:18" s="5" customFormat="1" ht="21.75" customHeight="1">
      <c r="A41" s="131"/>
      <c r="B41" s="129"/>
      <c r="C41" s="154" t="s">
        <v>2</v>
      </c>
      <c r="D41" s="155"/>
      <c r="E41" s="9"/>
      <c r="F41" s="23"/>
      <c r="G41" s="23"/>
      <c r="H41" s="23"/>
      <c r="I41" s="23"/>
      <c r="J41" s="23"/>
      <c r="K41" s="23"/>
      <c r="L41" s="23"/>
      <c r="M41" s="7">
        <f t="shared" si="15"/>
        <v>0</v>
      </c>
      <c r="N41" s="8" t="e">
        <f t="shared" si="1"/>
        <v>#DIV/0!</v>
      </c>
      <c r="O41" s="8" t="e">
        <f t="shared" si="2"/>
        <v>#DIV/0!</v>
      </c>
      <c r="P41" s="8" t="e">
        <f t="shared" si="3"/>
        <v>#DIV/0!</v>
      </c>
      <c r="Q41" s="96"/>
      <c r="R41" s="95"/>
    </row>
    <row r="42" spans="1:18" s="5" customFormat="1" ht="21.75" customHeight="1">
      <c r="A42" s="131"/>
      <c r="B42" s="129"/>
      <c r="C42" s="154" t="s">
        <v>25</v>
      </c>
      <c r="D42" s="155"/>
      <c r="E42" s="9"/>
      <c r="F42" s="23"/>
      <c r="G42" s="23"/>
      <c r="H42" s="23"/>
      <c r="I42" s="23"/>
      <c r="J42" s="23"/>
      <c r="K42" s="23"/>
      <c r="L42" s="23"/>
      <c r="M42" s="7">
        <f t="shared" si="15"/>
        <v>0</v>
      </c>
      <c r="N42" s="8" t="e">
        <f t="shared" si="1"/>
        <v>#DIV/0!</v>
      </c>
      <c r="O42" s="8" t="e">
        <f t="shared" si="2"/>
        <v>#DIV/0!</v>
      </c>
      <c r="P42" s="8" t="e">
        <f t="shared" si="3"/>
        <v>#DIV/0!</v>
      </c>
      <c r="Q42" s="96"/>
      <c r="R42" s="95"/>
    </row>
    <row r="43" spans="1:18" s="5" customFormat="1" ht="21.75" customHeight="1">
      <c r="A43" s="131"/>
      <c r="B43" s="129"/>
      <c r="C43" s="154" t="s">
        <v>27</v>
      </c>
      <c r="D43" s="155"/>
      <c r="E43" s="9"/>
      <c r="F43" s="23"/>
      <c r="G43" s="23"/>
      <c r="H43" s="23"/>
      <c r="I43" s="23"/>
      <c r="J43" s="23"/>
      <c r="K43" s="23"/>
      <c r="L43" s="23"/>
      <c r="M43" s="7">
        <f t="shared" si="15"/>
        <v>0</v>
      </c>
      <c r="N43" s="8" t="e">
        <f t="shared" si="1"/>
        <v>#DIV/0!</v>
      </c>
      <c r="O43" s="8" t="e">
        <f t="shared" si="2"/>
        <v>#DIV/0!</v>
      </c>
      <c r="P43" s="8" t="e">
        <f t="shared" si="3"/>
        <v>#DIV/0!</v>
      </c>
      <c r="Q43" s="96"/>
      <c r="R43" s="95"/>
    </row>
    <row r="44" spans="1:18" s="5" customFormat="1" ht="21.75" customHeight="1">
      <c r="A44" s="131"/>
      <c r="B44" s="129"/>
      <c r="C44" s="154" t="s">
        <v>28</v>
      </c>
      <c r="D44" s="155"/>
      <c r="E44" s="9"/>
      <c r="F44" s="23"/>
      <c r="G44" s="23">
        <v>22</v>
      </c>
      <c r="H44" s="23">
        <v>1233</v>
      </c>
      <c r="I44" s="23">
        <v>30</v>
      </c>
      <c r="J44" s="23">
        <v>1233</v>
      </c>
      <c r="K44" s="23"/>
      <c r="L44" s="23"/>
      <c r="M44" s="7">
        <f t="shared" si="15"/>
        <v>0</v>
      </c>
      <c r="N44" s="8" t="e">
        <f t="shared" si="1"/>
        <v>#DIV/0!</v>
      </c>
      <c r="O44" s="8" t="e">
        <f t="shared" si="2"/>
        <v>#DIV/0!</v>
      </c>
      <c r="P44" s="8">
        <f t="shared" si="3"/>
        <v>100</v>
      </c>
      <c r="Q44" s="96"/>
      <c r="R44" s="95"/>
    </row>
    <row r="45" spans="1:18" s="5" customFormat="1" ht="21.75" customHeight="1" thickBot="1">
      <c r="A45" s="131"/>
      <c r="B45" s="129"/>
      <c r="C45" s="156" t="s">
        <v>53</v>
      </c>
      <c r="D45" s="157"/>
      <c r="E45" s="34"/>
      <c r="F45" s="35"/>
      <c r="G45" s="35"/>
      <c r="H45" s="35"/>
      <c r="I45" s="35"/>
      <c r="J45" s="35"/>
      <c r="K45" s="35"/>
      <c r="L45" s="35"/>
      <c r="M45" s="36">
        <f t="shared" si="15"/>
        <v>0</v>
      </c>
      <c r="N45" s="37" t="e">
        <f t="shared" si="1"/>
        <v>#DIV/0!</v>
      </c>
      <c r="O45" s="37" t="e">
        <f t="shared" si="2"/>
        <v>#DIV/0!</v>
      </c>
      <c r="P45" s="37" t="e">
        <f t="shared" si="3"/>
        <v>#DIV/0!</v>
      </c>
      <c r="Q45" s="99"/>
      <c r="R45" s="100"/>
    </row>
    <row r="46" spans="1:18" s="6" customFormat="1" ht="21.75" customHeight="1">
      <c r="A46" s="125" t="s">
        <v>29</v>
      </c>
      <c r="B46" s="158" t="s">
        <v>30</v>
      </c>
      <c r="C46" s="158"/>
      <c r="D46" s="159"/>
      <c r="E46" s="38">
        <f>SUM(E47:E49)</f>
        <v>1427500</v>
      </c>
      <c r="F46" s="38">
        <f t="shared" ref="F46:M46" si="16">SUM(F47:F49)</f>
        <v>1547500</v>
      </c>
      <c r="G46" s="38">
        <f t="shared" si="16"/>
        <v>1621</v>
      </c>
      <c r="H46" s="38">
        <f t="shared" si="16"/>
        <v>10176402</v>
      </c>
      <c r="I46" s="38">
        <f t="shared" si="16"/>
        <v>170245</v>
      </c>
      <c r="J46" s="38">
        <f t="shared" si="16"/>
        <v>512332</v>
      </c>
      <c r="K46" s="38">
        <f t="shared" si="16"/>
        <v>216</v>
      </c>
      <c r="L46" s="38">
        <f t="shared" si="16"/>
        <v>1503232</v>
      </c>
      <c r="M46" s="38">
        <f t="shared" si="16"/>
        <v>8160838</v>
      </c>
      <c r="N46" s="39">
        <f t="shared" si="1"/>
        <v>35.890157618213657</v>
      </c>
      <c r="O46" s="39">
        <f t="shared" si="2"/>
        <v>33.10707592891761</v>
      </c>
      <c r="P46" s="39">
        <f t="shared" si="3"/>
        <v>5.034510232594978</v>
      </c>
      <c r="Q46" s="101">
        <f>SUM(Q47:Q49)</f>
        <v>26888</v>
      </c>
      <c r="R46" s="101">
        <f>SUM(R47:R49)</f>
        <v>2842252</v>
      </c>
    </row>
    <row r="47" spans="1:18" s="5" customFormat="1" ht="21.75" customHeight="1">
      <c r="A47" s="126"/>
      <c r="B47" s="134" t="s">
        <v>31</v>
      </c>
      <c r="C47" s="132"/>
      <c r="D47" s="133"/>
      <c r="E47" s="10">
        <v>247500</v>
      </c>
      <c r="F47" s="10">
        <v>247500</v>
      </c>
      <c r="G47" s="10">
        <v>6273</v>
      </c>
      <c r="H47" s="23">
        <v>1739570</v>
      </c>
      <c r="I47" s="23">
        <v>6995</v>
      </c>
      <c r="J47" s="23">
        <v>187176</v>
      </c>
      <c r="K47" s="23"/>
      <c r="L47" s="23">
        <v>267481</v>
      </c>
      <c r="M47" s="7">
        <f>H47-J47-L47</f>
        <v>1284913</v>
      </c>
      <c r="N47" s="8">
        <f t="shared" si="1"/>
        <v>75.626666666666665</v>
      </c>
      <c r="O47" s="8">
        <f t="shared" si="2"/>
        <v>75.626666666666665</v>
      </c>
      <c r="P47" s="8">
        <f t="shared" si="3"/>
        <v>10.759900435165012</v>
      </c>
      <c r="Q47" s="96">
        <v>55</v>
      </c>
      <c r="R47" s="95">
        <v>108438</v>
      </c>
    </row>
    <row r="48" spans="1:18" s="5" customFormat="1" ht="21.75" customHeight="1">
      <c r="A48" s="126"/>
      <c r="B48" s="134" t="s">
        <v>1</v>
      </c>
      <c r="C48" s="132"/>
      <c r="D48" s="133"/>
      <c r="E48" s="10">
        <v>300000</v>
      </c>
      <c r="F48" s="10">
        <v>300000</v>
      </c>
      <c r="G48" s="10">
        <v>1019</v>
      </c>
      <c r="H48" s="23">
        <v>1326149</v>
      </c>
      <c r="I48" s="23">
        <v>21799</v>
      </c>
      <c r="J48" s="23">
        <v>475046</v>
      </c>
      <c r="K48" s="23"/>
      <c r="L48" s="23">
        <v>56541</v>
      </c>
      <c r="M48" s="7">
        <f>H48-J48-L48</f>
        <v>794562</v>
      </c>
      <c r="N48" s="8">
        <f t="shared" si="1"/>
        <v>158.34866666666667</v>
      </c>
      <c r="O48" s="8">
        <f t="shared" si="2"/>
        <v>158.34866666666667</v>
      </c>
      <c r="P48" s="8">
        <f t="shared" si="3"/>
        <v>35.821465008833847</v>
      </c>
      <c r="Q48" s="96">
        <v>103</v>
      </c>
      <c r="R48" s="95">
        <v>13102</v>
      </c>
    </row>
    <row r="49" spans="1:18" s="5" customFormat="1" ht="21.75" customHeight="1">
      <c r="A49" s="127"/>
      <c r="B49" s="134" t="s">
        <v>32</v>
      </c>
      <c r="C49" s="132"/>
      <c r="D49" s="133"/>
      <c r="E49" s="9">
        <v>880000</v>
      </c>
      <c r="F49" s="9">
        <v>1000000</v>
      </c>
      <c r="G49" s="10">
        <v>-5671</v>
      </c>
      <c r="H49" s="23">
        <v>7110683</v>
      </c>
      <c r="I49" s="23">
        <v>141451</v>
      </c>
      <c r="J49" s="23">
        <v>-149890</v>
      </c>
      <c r="K49" s="23">
        <v>216</v>
      </c>
      <c r="L49" s="23">
        <v>1179210</v>
      </c>
      <c r="M49" s="7">
        <f>H49-J49-L49</f>
        <v>6081363</v>
      </c>
      <c r="N49" s="8">
        <f t="shared" si="1"/>
        <v>-17.032954545454544</v>
      </c>
      <c r="O49" s="8">
        <f t="shared" si="2"/>
        <v>-14.988999999999999</v>
      </c>
      <c r="P49" s="8">
        <f t="shared" si="3"/>
        <v>-2.1079550304801944</v>
      </c>
      <c r="Q49" s="96">
        <v>26730</v>
      </c>
      <c r="R49" s="95">
        <v>2720712</v>
      </c>
    </row>
  </sheetData>
  <mergeCells count="46">
    <mergeCell ref="Q6:R6"/>
    <mergeCell ref="G1:N2"/>
    <mergeCell ref="B47:D47"/>
    <mergeCell ref="C42:D42"/>
    <mergeCell ref="C25:C31"/>
    <mergeCell ref="C14:C16"/>
    <mergeCell ref="C17:C19"/>
    <mergeCell ref="C35:C37"/>
    <mergeCell ref="C32:D32"/>
    <mergeCell ref="C20:D20"/>
    <mergeCell ref="B48:D48"/>
    <mergeCell ref="B49:D49"/>
    <mergeCell ref="E6:F6"/>
    <mergeCell ref="C43:D43"/>
    <mergeCell ref="C44:D44"/>
    <mergeCell ref="C45:D45"/>
    <mergeCell ref="B46:D46"/>
    <mergeCell ref="C39:D39"/>
    <mergeCell ref="C40:D40"/>
    <mergeCell ref="C41:D41"/>
    <mergeCell ref="C13:D13"/>
    <mergeCell ref="C33:D33"/>
    <mergeCell ref="C34:D34"/>
    <mergeCell ref="C24:D24"/>
    <mergeCell ref="C23:D23"/>
    <mergeCell ref="C22:D22"/>
    <mergeCell ref="C21:D21"/>
    <mergeCell ref="B3:C3"/>
    <mergeCell ref="G6:H6"/>
    <mergeCell ref="A8:A10"/>
    <mergeCell ref="I6:J6"/>
    <mergeCell ref="A6:D7"/>
    <mergeCell ref="B8:D8"/>
    <mergeCell ref="B9:D9"/>
    <mergeCell ref="B10:D10"/>
    <mergeCell ref="B4:D4"/>
    <mergeCell ref="K6:L6"/>
    <mergeCell ref="M6:M7"/>
    <mergeCell ref="N6:P6"/>
    <mergeCell ref="A46:A49"/>
    <mergeCell ref="B32:B45"/>
    <mergeCell ref="A11:A45"/>
    <mergeCell ref="B12:B31"/>
    <mergeCell ref="C12:D12"/>
    <mergeCell ref="C38:D38"/>
    <mergeCell ref="B11:D1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53" customWidth="1"/>
    <col min="2" max="2" width="11.6640625" style="53" customWidth="1"/>
    <col min="3" max="3" width="12.44140625" style="53" customWidth="1"/>
    <col min="4" max="4" width="7.21875" style="53" customWidth="1"/>
    <col min="5" max="5" width="10.88671875" style="53" customWidth="1"/>
    <col min="6" max="6" width="8.77734375" style="53" customWidth="1"/>
    <col min="7" max="7" width="11" style="53" customWidth="1"/>
    <col min="8" max="8" width="7.109375" style="53" customWidth="1"/>
    <col min="9" max="9" width="9" style="53" bestFit="1" customWidth="1"/>
    <col min="10" max="10" width="9.109375" style="53" customWidth="1"/>
    <col min="11" max="11" width="10.21875" style="53" customWidth="1"/>
    <col min="12" max="12" width="9.21875" style="53" customWidth="1"/>
    <col min="13" max="13" width="10.5546875" style="53" customWidth="1"/>
    <col min="14" max="14" width="8.33203125" style="53" customWidth="1"/>
    <col min="15" max="15" width="10.6640625" style="53" customWidth="1"/>
    <col min="16" max="16384" width="8.88671875" style="53"/>
  </cols>
  <sheetData>
    <row r="1" spans="1:15" s="51" customFormat="1" ht="22.5" customHeight="1">
      <c r="A1" s="163" t="s">
        <v>125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s="51" customFormat="1">
      <c r="A2" s="58" t="s">
        <v>84</v>
      </c>
      <c r="O2" s="71" t="s">
        <v>118</v>
      </c>
    </row>
    <row r="3" spans="1:15" s="51" customFormat="1" ht="23.1" customHeight="1">
      <c r="A3" s="164" t="s">
        <v>57</v>
      </c>
      <c r="B3" s="164" t="s">
        <v>30</v>
      </c>
      <c r="C3" s="164"/>
      <c r="D3" s="164" t="s">
        <v>119</v>
      </c>
      <c r="E3" s="164"/>
      <c r="F3" s="164" t="s">
        <v>120</v>
      </c>
      <c r="G3" s="164"/>
      <c r="H3" s="164" t="s">
        <v>121</v>
      </c>
      <c r="I3" s="164"/>
      <c r="J3" s="164" t="s">
        <v>122</v>
      </c>
      <c r="K3" s="164"/>
      <c r="L3" s="164" t="s">
        <v>123</v>
      </c>
      <c r="M3" s="164"/>
      <c r="N3" s="164" t="s">
        <v>59</v>
      </c>
      <c r="O3" s="164"/>
    </row>
    <row r="4" spans="1:15" s="51" customFormat="1" ht="23.1" customHeight="1" thickBot="1">
      <c r="A4" s="165"/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42" t="s">
        <v>60</v>
      </c>
      <c r="I4" s="42" t="s">
        <v>61</v>
      </c>
      <c r="J4" s="42" t="s">
        <v>60</v>
      </c>
      <c r="K4" s="42" t="s">
        <v>61</v>
      </c>
      <c r="L4" s="42" t="s">
        <v>60</v>
      </c>
      <c r="M4" s="42" t="s">
        <v>61</v>
      </c>
      <c r="N4" s="42" t="s">
        <v>60</v>
      </c>
      <c r="O4" s="42" t="s">
        <v>61</v>
      </c>
    </row>
    <row r="5" spans="1:15" s="51" customFormat="1" ht="21.75" customHeight="1" thickBot="1">
      <c r="A5" s="61" t="s">
        <v>85</v>
      </c>
      <c r="B5" s="90">
        <f>SUM(D5,F5,H5,J5,L5,N5)</f>
        <v>222858</v>
      </c>
      <c r="C5" s="73">
        <f>SUM(E5,G5,I5,K5,M5,O5,)</f>
        <v>14721721</v>
      </c>
      <c r="D5" s="73">
        <f t="shared" ref="D5:O5" si="0">D6+D16</f>
        <v>36</v>
      </c>
      <c r="E5" s="73">
        <f t="shared" si="0"/>
        <v>416387</v>
      </c>
      <c r="F5" s="73">
        <f t="shared" si="0"/>
        <v>64142</v>
      </c>
      <c r="G5" s="73">
        <f t="shared" si="0"/>
        <v>6946817</v>
      </c>
      <c r="H5" s="73">
        <f t="shared" si="0"/>
        <v>5</v>
      </c>
      <c r="I5" s="73">
        <f t="shared" si="0"/>
        <v>27096</v>
      </c>
      <c r="J5" s="73">
        <f t="shared" si="0"/>
        <v>121282</v>
      </c>
      <c r="K5" s="73">
        <f t="shared" si="0"/>
        <v>5192051</v>
      </c>
      <c r="L5" s="73">
        <f t="shared" si="0"/>
        <v>18074</v>
      </c>
      <c r="M5" s="73">
        <f t="shared" si="0"/>
        <v>1195190</v>
      </c>
      <c r="N5" s="73">
        <f t="shared" si="0"/>
        <v>19319</v>
      </c>
      <c r="O5" s="73">
        <f t="shared" si="0"/>
        <v>944180</v>
      </c>
    </row>
    <row r="6" spans="1:15" s="51" customFormat="1" ht="21.75" customHeight="1" thickBot="1">
      <c r="A6" s="54" t="s">
        <v>82</v>
      </c>
      <c r="B6" s="73">
        <f t="shared" ref="B6:B27" si="1">SUM(D6,F6,H6,J6,L6,N6)</f>
        <v>107080</v>
      </c>
      <c r="C6" s="73">
        <f>SUM(E6,G6,I6,K6,M6,O6,)</f>
        <v>3659574</v>
      </c>
      <c r="D6" s="74">
        <f>SUM(D7:D15)</f>
        <v>9</v>
      </c>
      <c r="E6" s="74">
        <f t="shared" ref="E6:O6" si="2">SUM(E7:E15)</f>
        <v>25499</v>
      </c>
      <c r="F6" s="74">
        <f t="shared" si="2"/>
        <v>29897</v>
      </c>
      <c r="G6" s="74">
        <f>SUM(G7:G15)</f>
        <v>2149986</v>
      </c>
      <c r="H6" s="74">
        <f t="shared" si="2"/>
        <v>0</v>
      </c>
      <c r="I6" s="74">
        <f t="shared" si="2"/>
        <v>0</v>
      </c>
      <c r="J6" s="74">
        <f t="shared" si="2"/>
        <v>58063</v>
      </c>
      <c r="K6" s="74">
        <f t="shared" si="2"/>
        <v>1113998</v>
      </c>
      <c r="L6" s="74">
        <f t="shared" si="2"/>
        <v>9256</v>
      </c>
      <c r="M6" s="74">
        <f t="shared" si="2"/>
        <v>163812</v>
      </c>
      <c r="N6" s="74">
        <f t="shared" si="2"/>
        <v>9855</v>
      </c>
      <c r="O6" s="74">
        <f t="shared" si="2"/>
        <v>206279</v>
      </c>
    </row>
    <row r="7" spans="1:15" s="51" customFormat="1" ht="21.75" customHeight="1">
      <c r="A7" s="43" t="s">
        <v>35</v>
      </c>
      <c r="B7" s="83">
        <f t="shared" si="1"/>
        <v>791</v>
      </c>
      <c r="C7" s="83">
        <f t="shared" ref="C7:C27" si="3">SUM(E7,G7,I7,K7,M7,O7,)</f>
        <v>1410421</v>
      </c>
      <c r="D7" s="75">
        <f>SUM('1-3-2'!D7,'1-3-3'!D7)</f>
        <v>0</v>
      </c>
      <c r="E7" s="75">
        <f>SUM('1-3-2'!E7,'1-3-3'!E7)</f>
        <v>0</v>
      </c>
      <c r="F7" s="75">
        <f>SUM('1-3-2'!F7,'1-3-3'!F7)</f>
        <v>273</v>
      </c>
      <c r="G7" s="75">
        <f>SUM('1-3-2'!G7,'1-3-3'!G7)</f>
        <v>1017797</v>
      </c>
      <c r="H7" s="75">
        <f>SUM('1-3-2'!H7,'1-3-3'!H7)</f>
        <v>0</v>
      </c>
      <c r="I7" s="75">
        <f>SUM('1-3-2'!I7,'1-3-3'!I7)</f>
        <v>0</v>
      </c>
      <c r="J7" s="75">
        <f>SUM('1-3-2'!J7,'1-3-3'!J7)</f>
        <v>371</v>
      </c>
      <c r="K7" s="75">
        <f>SUM('1-3-2'!K7,'1-3-3'!K7)</f>
        <v>275723</v>
      </c>
      <c r="L7" s="75">
        <f>SUM('1-3-2'!L7,'1-3-3'!L7)</f>
        <v>99</v>
      </c>
      <c r="M7" s="75">
        <f>SUM('1-3-2'!M7,'1-3-3'!M7)</f>
        <v>80522</v>
      </c>
      <c r="N7" s="75">
        <f>SUM('1-3-2'!N7,'1-3-3'!N7)</f>
        <v>48</v>
      </c>
      <c r="O7" s="75">
        <f>SUM('1-3-2'!O7,'1-3-3'!O7)</f>
        <v>36379</v>
      </c>
    </row>
    <row r="8" spans="1:15" s="51" customFormat="1" ht="21.75" customHeight="1">
      <c r="A8" s="41" t="s">
        <v>56</v>
      </c>
      <c r="B8" s="84">
        <f t="shared" si="1"/>
        <v>2569</v>
      </c>
      <c r="C8" s="84">
        <f t="shared" si="3"/>
        <v>38795</v>
      </c>
      <c r="D8" s="75">
        <f>SUM('1-3-2'!D8,'1-3-3'!D8)</f>
        <v>0</v>
      </c>
      <c r="E8" s="75">
        <f>SUM('1-3-2'!E8,'1-3-3'!E8)</f>
        <v>0</v>
      </c>
      <c r="F8" s="75">
        <f>SUM('1-3-2'!F8,'1-3-3'!F8)</f>
        <v>754</v>
      </c>
      <c r="G8" s="75">
        <f>SUM('1-3-2'!G8,'1-3-3'!G8)</f>
        <v>12391</v>
      </c>
      <c r="H8" s="75">
        <f>SUM('1-3-2'!H8,'1-3-3'!H8)</f>
        <v>0</v>
      </c>
      <c r="I8" s="75">
        <f>SUM('1-3-2'!I8,'1-3-3'!I8)</f>
        <v>0</v>
      </c>
      <c r="J8" s="75">
        <f>SUM('1-3-2'!J8,'1-3-3'!J8)</f>
        <v>1747</v>
      </c>
      <c r="K8" s="75">
        <f>SUM('1-3-2'!K8,'1-3-3'!K8)</f>
        <v>25457</v>
      </c>
      <c r="L8" s="75">
        <f>SUM('1-3-2'!L8,'1-3-3'!L8)</f>
        <v>23</v>
      </c>
      <c r="M8" s="75">
        <f>SUM('1-3-2'!M8,'1-3-3'!M8)</f>
        <v>369</v>
      </c>
      <c r="N8" s="75">
        <f>SUM('1-3-2'!N8,'1-3-3'!N8)</f>
        <v>45</v>
      </c>
      <c r="O8" s="75">
        <f>SUM('1-3-2'!O8,'1-3-3'!O8)</f>
        <v>578</v>
      </c>
    </row>
    <row r="9" spans="1:15" s="51" customFormat="1" ht="21.75" customHeight="1">
      <c r="A9" s="45" t="s">
        <v>67</v>
      </c>
      <c r="B9" s="84">
        <f t="shared" si="1"/>
        <v>4092</v>
      </c>
      <c r="C9" s="84">
        <f t="shared" si="3"/>
        <v>289966</v>
      </c>
      <c r="D9" s="75">
        <f>SUM('1-3-2'!D9,'1-3-3'!D9)</f>
        <v>0</v>
      </c>
      <c r="E9" s="75">
        <f>SUM('1-3-2'!E9,'1-3-3'!E9)</f>
        <v>0</v>
      </c>
      <c r="F9" s="75">
        <f>SUM('1-3-2'!F9,'1-3-3'!F9)</f>
        <v>1626</v>
      </c>
      <c r="G9" s="75">
        <f>SUM('1-3-2'!G9,'1-3-3'!G9)</f>
        <v>206724</v>
      </c>
      <c r="H9" s="75">
        <f>SUM('1-3-2'!H9,'1-3-3'!H9)</f>
        <v>0</v>
      </c>
      <c r="I9" s="75">
        <f>SUM('1-3-2'!I9,'1-3-3'!I9)</f>
        <v>0</v>
      </c>
      <c r="J9" s="75">
        <f>SUM('1-3-2'!J9,'1-3-3'!J9)</f>
        <v>1957</v>
      </c>
      <c r="K9" s="75">
        <f>SUM('1-3-2'!K9,'1-3-3'!K9)</f>
        <v>70816</v>
      </c>
      <c r="L9" s="75">
        <f>SUM('1-3-2'!L9,'1-3-3'!L9)</f>
        <v>50</v>
      </c>
      <c r="M9" s="75">
        <f>SUM('1-3-2'!M9,'1-3-3'!M9)</f>
        <v>1150</v>
      </c>
      <c r="N9" s="75">
        <f>SUM('1-3-2'!N9,'1-3-3'!N9)</f>
        <v>459</v>
      </c>
      <c r="O9" s="75">
        <f>SUM('1-3-2'!O9,'1-3-3'!O9)</f>
        <v>11276</v>
      </c>
    </row>
    <row r="10" spans="1:15" s="51" customFormat="1" ht="21.75" customHeight="1">
      <c r="A10" s="41" t="s">
        <v>47</v>
      </c>
      <c r="B10" s="84">
        <f t="shared" si="1"/>
        <v>0</v>
      </c>
      <c r="C10" s="84">
        <f t="shared" si="3"/>
        <v>0</v>
      </c>
      <c r="D10" s="75">
        <f>SUM('1-3-2'!D10,'1-3-3'!D10)</f>
        <v>0</v>
      </c>
      <c r="E10" s="75">
        <f>SUM('1-3-2'!E10,'1-3-3'!E10)</f>
        <v>0</v>
      </c>
      <c r="F10" s="75">
        <f>SUM('1-3-2'!F10,'1-3-3'!F10)</f>
        <v>0</v>
      </c>
      <c r="G10" s="75">
        <f>SUM('1-3-2'!G10,'1-3-3'!G10)</f>
        <v>0</v>
      </c>
      <c r="H10" s="75">
        <f>SUM('1-3-2'!H10,'1-3-3'!H10)</f>
        <v>0</v>
      </c>
      <c r="I10" s="75">
        <f>SUM('1-3-2'!I10,'1-3-3'!I10)</f>
        <v>0</v>
      </c>
      <c r="J10" s="75">
        <f>SUM('1-3-2'!J10,'1-3-3'!J10)</f>
        <v>0</v>
      </c>
      <c r="K10" s="75">
        <f>SUM('1-3-2'!K10,'1-3-3'!K10)</f>
        <v>0</v>
      </c>
      <c r="L10" s="75">
        <f>SUM('1-3-2'!L10,'1-3-3'!L10)</f>
        <v>0</v>
      </c>
      <c r="M10" s="75">
        <f>SUM('1-3-2'!M10,'1-3-3'!M10)</f>
        <v>0</v>
      </c>
      <c r="N10" s="75">
        <f>SUM('1-3-2'!N10,'1-3-3'!N10)</f>
        <v>0</v>
      </c>
      <c r="O10" s="75">
        <f>SUM('1-3-2'!O10,'1-3-3'!O10)</f>
        <v>0</v>
      </c>
    </row>
    <row r="11" spans="1:15" s="51" customFormat="1" ht="21.75" customHeight="1">
      <c r="A11" s="41" t="s">
        <v>69</v>
      </c>
      <c r="B11" s="84">
        <f t="shared" si="1"/>
        <v>115</v>
      </c>
      <c r="C11" s="84">
        <f t="shared" si="3"/>
        <v>66258</v>
      </c>
      <c r="D11" s="75">
        <f>SUM('1-3-2'!D11,'1-3-3'!D11)</f>
        <v>0</v>
      </c>
      <c r="E11" s="75">
        <f>SUM('1-3-2'!E11,'1-3-3'!E11)</f>
        <v>0</v>
      </c>
      <c r="F11" s="75">
        <f>SUM('1-3-2'!F11,'1-3-3'!F11)</f>
        <v>59</v>
      </c>
      <c r="G11" s="75">
        <f>SUM('1-3-2'!G11,'1-3-3'!G11)</f>
        <v>48080</v>
      </c>
      <c r="H11" s="75">
        <f>SUM('1-3-2'!H11,'1-3-3'!H11)</f>
        <v>0</v>
      </c>
      <c r="I11" s="75">
        <f>SUM('1-3-2'!I11,'1-3-3'!I11)</f>
        <v>0</v>
      </c>
      <c r="J11" s="75">
        <f>SUM('1-3-2'!J11,'1-3-3'!J11)</f>
        <v>40</v>
      </c>
      <c r="K11" s="75">
        <f>SUM('1-3-2'!K11,'1-3-3'!K11)</f>
        <v>16581</v>
      </c>
      <c r="L11" s="75">
        <f>SUM('1-3-2'!L11,'1-3-3'!L11)</f>
        <v>11</v>
      </c>
      <c r="M11" s="75">
        <f>SUM('1-3-2'!M11,'1-3-3'!M11)</f>
        <v>1344</v>
      </c>
      <c r="N11" s="75">
        <f>SUM('1-3-2'!N11,'1-3-3'!N11)</f>
        <v>5</v>
      </c>
      <c r="O11" s="75">
        <f>SUM('1-3-2'!O11,'1-3-3'!O11)</f>
        <v>253</v>
      </c>
    </row>
    <row r="12" spans="1:15" s="51" customFormat="1" ht="21.75" customHeight="1">
      <c r="A12" s="41" t="s">
        <v>70</v>
      </c>
      <c r="B12" s="84">
        <f t="shared" si="1"/>
        <v>1129</v>
      </c>
      <c r="C12" s="84">
        <f t="shared" si="3"/>
        <v>13230</v>
      </c>
      <c r="D12" s="75">
        <f>SUM('1-3-2'!D12,'1-3-3'!D12)</f>
        <v>0</v>
      </c>
      <c r="E12" s="75">
        <f>SUM('1-3-2'!E12,'1-3-3'!E12)</f>
        <v>0</v>
      </c>
      <c r="F12" s="75">
        <f>SUM('1-3-2'!F12,'1-3-3'!F12)</f>
        <v>395</v>
      </c>
      <c r="G12" s="75">
        <f>SUM('1-3-2'!G12,'1-3-3'!G12)</f>
        <v>4713</v>
      </c>
      <c r="H12" s="75">
        <f>SUM('1-3-2'!H12,'1-3-3'!H12)</f>
        <v>0</v>
      </c>
      <c r="I12" s="75">
        <f>SUM('1-3-2'!I12,'1-3-3'!I12)</f>
        <v>0</v>
      </c>
      <c r="J12" s="75">
        <f>SUM('1-3-2'!J12,'1-3-3'!J12)</f>
        <v>555</v>
      </c>
      <c r="K12" s="75">
        <f>SUM('1-3-2'!K12,'1-3-3'!K12)</f>
        <v>6659</v>
      </c>
      <c r="L12" s="75">
        <f>SUM('1-3-2'!L12,'1-3-3'!L12)</f>
        <v>97</v>
      </c>
      <c r="M12" s="75">
        <f>SUM('1-3-2'!M12,'1-3-3'!M12)</f>
        <v>979</v>
      </c>
      <c r="N12" s="75">
        <f>SUM('1-3-2'!N12,'1-3-3'!N12)</f>
        <v>82</v>
      </c>
      <c r="O12" s="75">
        <f>SUM('1-3-2'!O12,'1-3-3'!O12)</f>
        <v>879</v>
      </c>
    </row>
    <row r="13" spans="1:15" s="51" customFormat="1" ht="21.75" customHeight="1">
      <c r="A13" s="41" t="s">
        <v>38</v>
      </c>
      <c r="B13" s="84">
        <f t="shared" si="1"/>
        <v>942</v>
      </c>
      <c r="C13" s="84">
        <f t="shared" si="3"/>
        <v>45587</v>
      </c>
      <c r="D13" s="75">
        <f>SUM('1-3-2'!D13,'1-3-3'!D13)</f>
        <v>3</v>
      </c>
      <c r="E13" s="75">
        <f>SUM('1-3-2'!E13,'1-3-3'!E13)</f>
        <v>4928</v>
      </c>
      <c r="F13" s="75">
        <f>SUM('1-3-2'!F13,'1-3-3'!F13)</f>
        <v>481</v>
      </c>
      <c r="G13" s="75">
        <f>SUM('1-3-2'!G13,'1-3-3'!G13)</f>
        <v>28944</v>
      </c>
      <c r="H13" s="75">
        <f>SUM('1-3-2'!H13,'1-3-3'!H13)</f>
        <v>0</v>
      </c>
      <c r="I13" s="75">
        <f>SUM('1-3-2'!I13,'1-3-3'!I13)</f>
        <v>0</v>
      </c>
      <c r="J13" s="75">
        <f>SUM('1-3-2'!J13,'1-3-3'!J13)</f>
        <v>250</v>
      </c>
      <c r="K13" s="75">
        <f>SUM('1-3-2'!K13,'1-3-3'!K13)</f>
        <v>6974</v>
      </c>
      <c r="L13" s="75">
        <f>SUM('1-3-2'!L13,'1-3-3'!L13)</f>
        <v>108</v>
      </c>
      <c r="M13" s="75">
        <f>SUM('1-3-2'!M13,'1-3-3'!M13)</f>
        <v>2886</v>
      </c>
      <c r="N13" s="75">
        <f>SUM('1-3-2'!N13,'1-3-3'!N13)</f>
        <v>100</v>
      </c>
      <c r="O13" s="75">
        <f>SUM('1-3-2'!O13,'1-3-3'!O13)</f>
        <v>1855</v>
      </c>
    </row>
    <row r="14" spans="1:15" s="51" customFormat="1" ht="21.75" customHeight="1">
      <c r="A14" s="41" t="s">
        <v>39</v>
      </c>
      <c r="B14" s="84">
        <f t="shared" si="1"/>
        <v>39</v>
      </c>
      <c r="C14" s="84">
        <f t="shared" si="3"/>
        <v>341</v>
      </c>
      <c r="D14" s="75">
        <f>SUM('1-3-2'!D14,'1-3-3'!D14)</f>
        <v>0</v>
      </c>
      <c r="E14" s="75">
        <f>SUM('1-3-2'!E14,'1-3-3'!E14)</f>
        <v>0</v>
      </c>
      <c r="F14" s="75">
        <f>SUM('1-3-2'!F14,'1-3-3'!F14)</f>
        <v>22</v>
      </c>
      <c r="G14" s="75">
        <f>SUM('1-3-2'!G14,'1-3-3'!G14)</f>
        <v>196</v>
      </c>
      <c r="H14" s="75">
        <f>SUM('1-3-2'!H14,'1-3-3'!H14)</f>
        <v>0</v>
      </c>
      <c r="I14" s="75">
        <f>SUM('1-3-2'!I14,'1-3-3'!I14)</f>
        <v>0</v>
      </c>
      <c r="J14" s="75">
        <f>SUM('1-3-2'!J14,'1-3-3'!J14)</f>
        <v>10</v>
      </c>
      <c r="K14" s="75">
        <f>SUM('1-3-2'!K14,'1-3-3'!K14)</f>
        <v>108</v>
      </c>
      <c r="L14" s="75">
        <f>SUM('1-3-2'!L14,'1-3-3'!L14)</f>
        <v>0</v>
      </c>
      <c r="M14" s="75">
        <f>SUM('1-3-2'!M14,'1-3-3'!M14)</f>
        <v>0</v>
      </c>
      <c r="N14" s="75">
        <f>SUM('1-3-2'!N14,'1-3-3'!N14)</f>
        <v>7</v>
      </c>
      <c r="O14" s="75">
        <f>SUM('1-3-2'!O14,'1-3-3'!O14)</f>
        <v>37</v>
      </c>
    </row>
    <row r="15" spans="1:15" s="51" customFormat="1" ht="21.75" customHeight="1" thickBot="1">
      <c r="A15" s="41" t="s">
        <v>1</v>
      </c>
      <c r="B15" s="85">
        <f t="shared" si="1"/>
        <v>97403</v>
      </c>
      <c r="C15" s="85">
        <f t="shared" si="3"/>
        <v>1794976</v>
      </c>
      <c r="D15" s="75">
        <f>SUM('1-3-2'!D15,'1-3-3'!D15)</f>
        <v>6</v>
      </c>
      <c r="E15" s="75">
        <f>SUM('1-3-2'!E15,'1-3-3'!E15)</f>
        <v>20571</v>
      </c>
      <c r="F15" s="75">
        <f>SUM('1-3-2'!F15,'1-3-3'!F15)</f>
        <v>26287</v>
      </c>
      <c r="G15" s="75">
        <f>SUM('1-3-2'!G15,'1-3-3'!G15)</f>
        <v>831141</v>
      </c>
      <c r="H15" s="75">
        <f>SUM('1-3-2'!H15,'1-3-3'!H15)</f>
        <v>0</v>
      </c>
      <c r="I15" s="75">
        <f>SUM('1-3-2'!I15,'1-3-3'!I15)</f>
        <v>0</v>
      </c>
      <c r="J15" s="75">
        <f>SUM('1-3-2'!J15,'1-3-3'!J15)</f>
        <v>53133</v>
      </c>
      <c r="K15" s="75">
        <f>SUM('1-3-2'!K15,'1-3-3'!K15)</f>
        <v>711680</v>
      </c>
      <c r="L15" s="75">
        <f>SUM('1-3-2'!L15,'1-3-3'!L15)</f>
        <v>8868</v>
      </c>
      <c r="M15" s="75">
        <f>SUM('1-3-2'!M15,'1-3-3'!M15)</f>
        <v>76562</v>
      </c>
      <c r="N15" s="75">
        <f>SUM('1-3-2'!N15,'1-3-3'!N15)</f>
        <v>9109</v>
      </c>
      <c r="O15" s="75">
        <f>SUM('1-3-2'!O15,'1-3-3'!O15)</f>
        <v>155022</v>
      </c>
    </row>
    <row r="16" spans="1:15" s="51" customFormat="1" ht="21.75" customHeight="1" thickBot="1">
      <c r="A16" s="56" t="s">
        <v>83</v>
      </c>
      <c r="B16" s="90">
        <f t="shared" si="1"/>
        <v>115778</v>
      </c>
      <c r="C16" s="73">
        <f t="shared" si="3"/>
        <v>11062147</v>
      </c>
      <c r="D16" s="74">
        <f>SUM(D17:D27)</f>
        <v>27</v>
      </c>
      <c r="E16" s="74">
        <f t="shared" ref="E16:O16" si="4">SUM(E17:E27)</f>
        <v>390888</v>
      </c>
      <c r="F16" s="74">
        <f t="shared" si="4"/>
        <v>34245</v>
      </c>
      <c r="G16" s="74">
        <f t="shared" si="4"/>
        <v>4796831</v>
      </c>
      <c r="H16" s="74">
        <f t="shared" si="4"/>
        <v>5</v>
      </c>
      <c r="I16" s="74">
        <f t="shared" si="4"/>
        <v>27096</v>
      </c>
      <c r="J16" s="74">
        <f t="shared" si="4"/>
        <v>63219</v>
      </c>
      <c r="K16" s="74">
        <f t="shared" si="4"/>
        <v>4078053</v>
      </c>
      <c r="L16" s="74">
        <f t="shared" si="4"/>
        <v>8818</v>
      </c>
      <c r="M16" s="74">
        <f t="shared" si="4"/>
        <v>1031378</v>
      </c>
      <c r="N16" s="74">
        <f t="shared" si="4"/>
        <v>9464</v>
      </c>
      <c r="O16" s="74">
        <f t="shared" si="4"/>
        <v>737901</v>
      </c>
    </row>
    <row r="17" spans="1:15" s="51" customFormat="1" ht="21.75" customHeight="1">
      <c r="A17" s="43" t="s">
        <v>23</v>
      </c>
      <c r="B17" s="83">
        <f t="shared" si="1"/>
        <v>51586</v>
      </c>
      <c r="C17" s="83">
        <f t="shared" si="3"/>
        <v>909474</v>
      </c>
      <c r="D17" s="75">
        <f>SUM('1-3-2'!D17,'1-3-3'!D17)</f>
        <v>2</v>
      </c>
      <c r="E17" s="75">
        <f>SUM('1-3-2'!E17,'1-3-3'!E17)</f>
        <v>5805</v>
      </c>
      <c r="F17" s="75">
        <f>SUM('1-3-2'!F17,'1-3-3'!F17)</f>
        <v>10715</v>
      </c>
      <c r="G17" s="75">
        <f>SUM('1-3-2'!G17,'1-3-3'!G17)</f>
        <v>508663</v>
      </c>
      <c r="H17" s="75">
        <f>SUM('1-3-2'!H17,'1-3-3'!H17)</f>
        <v>0</v>
      </c>
      <c r="I17" s="75">
        <f>SUM('1-3-2'!I17,'1-3-3'!I17)</f>
        <v>0</v>
      </c>
      <c r="J17" s="75">
        <f>SUM('1-3-2'!J17,'1-3-3'!J17)</f>
        <v>32599</v>
      </c>
      <c r="K17" s="75">
        <f>SUM('1-3-2'!K17,'1-3-3'!K17)</f>
        <v>226830</v>
      </c>
      <c r="L17" s="75">
        <f>SUM('1-3-2'!L17,'1-3-3'!L17)</f>
        <v>4552</v>
      </c>
      <c r="M17" s="75">
        <f>SUM('1-3-2'!M17,'1-3-3'!M17)</f>
        <v>71145</v>
      </c>
      <c r="N17" s="75">
        <f>SUM('1-3-2'!N17,'1-3-3'!N17)</f>
        <v>3718</v>
      </c>
      <c r="O17" s="75">
        <f>SUM('1-3-2'!O17,'1-3-3'!O17)</f>
        <v>97031</v>
      </c>
    </row>
    <row r="18" spans="1:15" s="51" customFormat="1" ht="21.75" customHeight="1">
      <c r="A18" s="41" t="s">
        <v>24</v>
      </c>
      <c r="B18" s="84">
        <f t="shared" si="1"/>
        <v>23949</v>
      </c>
      <c r="C18" s="84">
        <f t="shared" si="3"/>
        <v>2160240</v>
      </c>
      <c r="D18" s="75">
        <f>SUM('1-3-2'!D18,'1-3-3'!D18)</f>
        <v>9</v>
      </c>
      <c r="E18" s="75">
        <f>SUM('1-3-2'!E18,'1-3-3'!E18)</f>
        <v>337372</v>
      </c>
      <c r="F18" s="75">
        <f>SUM('1-3-2'!F18,'1-3-3'!F18)</f>
        <v>9912</v>
      </c>
      <c r="G18" s="75">
        <f>SUM('1-3-2'!G18,'1-3-3'!G18)</f>
        <v>1093747</v>
      </c>
      <c r="H18" s="75">
        <f>SUM('1-3-2'!H18,'1-3-3'!H18)</f>
        <v>0</v>
      </c>
      <c r="I18" s="75">
        <f>SUM('1-3-2'!I18,'1-3-3'!I18)</f>
        <v>0</v>
      </c>
      <c r="J18" s="75">
        <f>SUM('1-3-2'!J18,'1-3-3'!J18)</f>
        <v>11520</v>
      </c>
      <c r="K18" s="75">
        <f>SUM('1-3-2'!K18,'1-3-3'!K18)</f>
        <v>597910</v>
      </c>
      <c r="L18" s="75">
        <f>SUM('1-3-2'!L18,'1-3-3'!L18)</f>
        <v>778</v>
      </c>
      <c r="M18" s="75">
        <f>SUM('1-3-2'!M18,'1-3-3'!M18)</f>
        <v>84237</v>
      </c>
      <c r="N18" s="75">
        <f>SUM('1-3-2'!N18,'1-3-3'!N18)</f>
        <v>1730</v>
      </c>
      <c r="O18" s="75">
        <f>SUM('1-3-2'!O18,'1-3-3'!O18)</f>
        <v>46974</v>
      </c>
    </row>
    <row r="19" spans="1:15" s="51" customFormat="1" ht="21.75" customHeight="1">
      <c r="A19" s="41" t="s">
        <v>74</v>
      </c>
      <c r="B19" s="84">
        <f t="shared" si="1"/>
        <v>33172</v>
      </c>
      <c r="C19" s="84">
        <f t="shared" si="3"/>
        <v>5095469</v>
      </c>
      <c r="D19" s="75">
        <f>SUM('1-3-2'!D19,'1-3-3'!D19)</f>
        <v>0</v>
      </c>
      <c r="E19" s="75">
        <f>SUM('1-3-2'!E19,'1-3-3'!E19)</f>
        <v>0</v>
      </c>
      <c r="F19" s="75">
        <f>SUM('1-3-2'!F19,'1-3-3'!F19)</f>
        <v>11190</v>
      </c>
      <c r="G19" s="75">
        <f>SUM('1-3-2'!G19,'1-3-3'!G19)</f>
        <v>1897510</v>
      </c>
      <c r="H19" s="75">
        <f>SUM('1-3-2'!H19,'1-3-3'!H19)</f>
        <v>0</v>
      </c>
      <c r="I19" s="75">
        <f>SUM('1-3-2'!I19,'1-3-3'!I19)</f>
        <v>0</v>
      </c>
      <c r="J19" s="75">
        <f>SUM('1-3-2'!J19,'1-3-3'!J19)</f>
        <v>15892</v>
      </c>
      <c r="K19" s="75">
        <f>SUM('1-3-2'!K19,'1-3-3'!K19)</f>
        <v>2474228</v>
      </c>
      <c r="L19" s="75">
        <f>SUM('1-3-2'!L19,'1-3-3'!L19)</f>
        <v>2627</v>
      </c>
      <c r="M19" s="75">
        <f>SUM('1-3-2'!M19,'1-3-3'!M19)</f>
        <v>251649</v>
      </c>
      <c r="N19" s="75">
        <f>SUM('1-3-2'!N19,'1-3-3'!N19)</f>
        <v>3463</v>
      </c>
      <c r="O19" s="75">
        <f>SUM('1-3-2'!O19,'1-3-3'!O19)</f>
        <v>472082</v>
      </c>
    </row>
    <row r="20" spans="1:15" s="51" customFormat="1" ht="21.75" customHeight="1">
      <c r="A20" s="41" t="s">
        <v>26</v>
      </c>
      <c r="B20" s="84">
        <f t="shared" si="1"/>
        <v>0</v>
      </c>
      <c r="C20" s="84">
        <f t="shared" si="3"/>
        <v>0</v>
      </c>
      <c r="D20" s="75">
        <f>SUM('1-3-2'!D20,'1-3-3'!D20)</f>
        <v>0</v>
      </c>
      <c r="E20" s="75">
        <f>SUM('1-3-2'!E20,'1-3-3'!E20)</f>
        <v>0</v>
      </c>
      <c r="F20" s="75">
        <f>SUM('1-3-2'!F20,'1-3-3'!F20)</f>
        <v>0</v>
      </c>
      <c r="G20" s="75">
        <f>SUM('1-3-2'!G20,'1-3-3'!G20)</f>
        <v>0</v>
      </c>
      <c r="H20" s="75">
        <f>SUM('1-3-2'!H20,'1-3-3'!H20)</f>
        <v>0</v>
      </c>
      <c r="I20" s="75">
        <f>SUM('1-3-2'!I20,'1-3-3'!I20)</f>
        <v>0</v>
      </c>
      <c r="J20" s="75">
        <f>SUM('1-3-2'!J20,'1-3-3'!J20)</f>
        <v>0</v>
      </c>
      <c r="K20" s="75">
        <f>SUM('1-3-2'!K20,'1-3-3'!K20)</f>
        <v>0</v>
      </c>
      <c r="L20" s="75">
        <f>SUM('1-3-2'!L20,'1-3-3'!L20)</f>
        <v>0</v>
      </c>
      <c r="M20" s="75">
        <f>SUM('1-3-2'!M20,'1-3-3'!M20)</f>
        <v>0</v>
      </c>
      <c r="N20" s="75">
        <f>SUM('1-3-2'!N20,'1-3-3'!N20)</f>
        <v>0</v>
      </c>
      <c r="O20" s="75">
        <f>SUM('1-3-2'!O20,'1-3-3'!O20)</f>
        <v>0</v>
      </c>
    </row>
    <row r="21" spans="1:15" s="51" customFormat="1" ht="21.75" customHeight="1">
      <c r="A21" s="41" t="s">
        <v>52</v>
      </c>
      <c r="B21" s="84">
        <f t="shared" si="1"/>
        <v>3103</v>
      </c>
      <c r="C21" s="84">
        <f t="shared" si="3"/>
        <v>2671650</v>
      </c>
      <c r="D21" s="75">
        <f>SUM('1-3-2'!D21,'1-3-3'!D21)</f>
        <v>15</v>
      </c>
      <c r="E21" s="75">
        <f>SUM('1-3-2'!E21,'1-3-3'!E21)</f>
        <v>40695</v>
      </c>
      <c r="F21" s="75">
        <f>SUM('1-3-2'!F21,'1-3-3'!F21)</f>
        <v>853</v>
      </c>
      <c r="G21" s="75">
        <f>SUM('1-3-2'!G21,'1-3-3'!G21)</f>
        <v>1148464</v>
      </c>
      <c r="H21" s="75">
        <f>SUM('1-3-2'!H21,'1-3-3'!H21)</f>
        <v>5</v>
      </c>
      <c r="I21" s="75">
        <f>SUM('1-3-2'!I21,'1-3-3'!I21)</f>
        <v>27096</v>
      </c>
      <c r="J21" s="75">
        <f>SUM('1-3-2'!J21,'1-3-3'!J21)</f>
        <v>1880</v>
      </c>
      <c r="K21" s="75">
        <f>SUM('1-3-2'!K21,'1-3-3'!K21)</f>
        <v>743244</v>
      </c>
      <c r="L21" s="75">
        <f>SUM('1-3-2'!L21,'1-3-3'!L21)</f>
        <v>275</v>
      </c>
      <c r="M21" s="75">
        <f>SUM('1-3-2'!M21,'1-3-3'!M21)</f>
        <v>604724</v>
      </c>
      <c r="N21" s="75">
        <f>SUM('1-3-2'!N21,'1-3-3'!N21)</f>
        <v>75</v>
      </c>
      <c r="O21" s="75">
        <f>SUM('1-3-2'!O21,'1-3-3'!O21)</f>
        <v>107427</v>
      </c>
    </row>
    <row r="22" spans="1:15" s="51" customFormat="1" ht="21.75" customHeight="1">
      <c r="A22" s="41" t="s">
        <v>77</v>
      </c>
      <c r="B22" s="84">
        <f t="shared" si="1"/>
        <v>0</v>
      </c>
      <c r="C22" s="84">
        <f t="shared" si="3"/>
        <v>0</v>
      </c>
      <c r="D22" s="75">
        <f>SUM('1-3-2'!D22,'1-3-3'!D22)</f>
        <v>0</v>
      </c>
      <c r="E22" s="75">
        <f>SUM('1-3-2'!E22,'1-3-3'!E22)</f>
        <v>0</v>
      </c>
      <c r="F22" s="75">
        <f>SUM('1-3-2'!F22,'1-3-3'!F22)</f>
        <v>0</v>
      </c>
      <c r="G22" s="75">
        <f>SUM('1-3-2'!G22,'1-3-3'!G22)</f>
        <v>0</v>
      </c>
      <c r="H22" s="75">
        <f>SUM('1-3-2'!H22,'1-3-3'!H22)</f>
        <v>0</v>
      </c>
      <c r="I22" s="75">
        <f>SUM('1-3-2'!I22,'1-3-3'!I22)</f>
        <v>0</v>
      </c>
      <c r="J22" s="75">
        <f>SUM('1-3-2'!J22,'1-3-3'!J22)</f>
        <v>0</v>
      </c>
      <c r="K22" s="75">
        <f>SUM('1-3-2'!K22,'1-3-3'!K22)</f>
        <v>0</v>
      </c>
      <c r="L22" s="75">
        <f>SUM('1-3-2'!L22,'1-3-3'!L22)</f>
        <v>0</v>
      </c>
      <c r="M22" s="75">
        <f>SUM('1-3-2'!M22,'1-3-3'!M22)</f>
        <v>0</v>
      </c>
      <c r="N22" s="75">
        <f>SUM('1-3-2'!N22,'1-3-3'!N22)</f>
        <v>0</v>
      </c>
      <c r="O22" s="75">
        <f>SUM('1-3-2'!O22,'1-3-3'!O22)</f>
        <v>0</v>
      </c>
    </row>
    <row r="23" spans="1:15" s="51" customFormat="1" ht="21.75" customHeight="1">
      <c r="A23" s="41" t="s">
        <v>2</v>
      </c>
      <c r="B23" s="84">
        <f t="shared" si="1"/>
        <v>0</v>
      </c>
      <c r="C23" s="84">
        <f t="shared" si="3"/>
        <v>0</v>
      </c>
      <c r="D23" s="75">
        <f>SUM('1-3-2'!D23,'1-3-3'!D23)</f>
        <v>0</v>
      </c>
      <c r="E23" s="75">
        <f>SUM('1-3-2'!E23,'1-3-3'!E23)</f>
        <v>0</v>
      </c>
      <c r="F23" s="75">
        <f>SUM('1-3-2'!F23,'1-3-3'!F23)</f>
        <v>0</v>
      </c>
      <c r="G23" s="75">
        <f>SUM('1-3-2'!G23,'1-3-3'!G23)</f>
        <v>0</v>
      </c>
      <c r="H23" s="75">
        <f>SUM('1-3-2'!H23,'1-3-3'!H23)</f>
        <v>0</v>
      </c>
      <c r="I23" s="75">
        <f>SUM('1-3-2'!I23,'1-3-3'!I23)</f>
        <v>0</v>
      </c>
      <c r="J23" s="75">
        <f>SUM('1-3-2'!J23,'1-3-3'!J23)</f>
        <v>0</v>
      </c>
      <c r="K23" s="75">
        <f>SUM('1-3-2'!K23,'1-3-3'!K23)</f>
        <v>0</v>
      </c>
      <c r="L23" s="75">
        <f>SUM('1-3-2'!L23,'1-3-3'!L23)</f>
        <v>0</v>
      </c>
      <c r="M23" s="75">
        <f>SUM('1-3-2'!M23,'1-3-3'!M23)</f>
        <v>0</v>
      </c>
      <c r="N23" s="75">
        <f>SUM('1-3-2'!N23,'1-3-3'!N23)</f>
        <v>0</v>
      </c>
      <c r="O23" s="75">
        <f>SUM('1-3-2'!O23,'1-3-3'!O23)</f>
        <v>0</v>
      </c>
    </row>
    <row r="24" spans="1:15" s="51" customFormat="1" ht="21.75" customHeight="1">
      <c r="A24" s="41" t="s">
        <v>79</v>
      </c>
      <c r="B24" s="84">
        <f t="shared" si="1"/>
        <v>0</v>
      </c>
      <c r="C24" s="84">
        <f t="shared" si="3"/>
        <v>0</v>
      </c>
      <c r="D24" s="75">
        <f>SUM('1-3-2'!D24,'1-3-3'!D24)</f>
        <v>0</v>
      </c>
      <c r="E24" s="75">
        <f>SUM('1-3-2'!E24,'1-3-3'!E24)</f>
        <v>0</v>
      </c>
      <c r="F24" s="75">
        <f>SUM('1-3-2'!F24,'1-3-3'!F24)</f>
        <v>0</v>
      </c>
      <c r="G24" s="75">
        <f>SUM('1-3-2'!G24,'1-3-3'!G24)</f>
        <v>0</v>
      </c>
      <c r="H24" s="75">
        <f>SUM('1-3-2'!H24,'1-3-3'!H24)</f>
        <v>0</v>
      </c>
      <c r="I24" s="75">
        <f>SUM('1-3-2'!I24,'1-3-3'!I24)</f>
        <v>0</v>
      </c>
      <c r="J24" s="75">
        <f>SUM('1-3-2'!J24,'1-3-3'!J24)</f>
        <v>0</v>
      </c>
      <c r="K24" s="75">
        <f>SUM('1-3-2'!K24,'1-3-3'!K24)</f>
        <v>0</v>
      </c>
      <c r="L24" s="75">
        <f>SUM('1-3-2'!L24,'1-3-3'!L24)</f>
        <v>0</v>
      </c>
      <c r="M24" s="75">
        <f>SUM('1-3-2'!M24,'1-3-3'!M24)</f>
        <v>0</v>
      </c>
      <c r="N24" s="75">
        <f>SUM('1-3-2'!N24,'1-3-3'!N24)</f>
        <v>0</v>
      </c>
      <c r="O24" s="75">
        <f>SUM('1-3-2'!O24,'1-3-3'!O24)</f>
        <v>0</v>
      </c>
    </row>
    <row r="25" spans="1:15" s="51" customFormat="1" ht="21.75" customHeight="1">
      <c r="A25" s="41" t="s">
        <v>27</v>
      </c>
      <c r="B25" s="84">
        <f t="shared" si="1"/>
        <v>1261</v>
      </c>
      <c r="C25" s="84">
        <f t="shared" si="3"/>
        <v>88039</v>
      </c>
      <c r="D25" s="75">
        <f>SUM('1-3-2'!D25,'1-3-3'!D25)</f>
        <v>0</v>
      </c>
      <c r="E25" s="75">
        <f>SUM('1-3-2'!E25,'1-3-3'!E25)</f>
        <v>0</v>
      </c>
      <c r="F25" s="75">
        <f>SUM('1-3-2'!F25,'1-3-3'!F25)</f>
        <v>608</v>
      </c>
      <c r="G25" s="75">
        <f>SUM('1-3-2'!G25,'1-3-3'!G25)</f>
        <v>61267</v>
      </c>
      <c r="H25" s="75">
        <f>SUM('1-3-2'!H25,'1-3-3'!H25)</f>
        <v>0</v>
      </c>
      <c r="I25" s="75">
        <f>SUM('1-3-2'!I25,'1-3-3'!I25)</f>
        <v>0</v>
      </c>
      <c r="J25" s="75">
        <f>SUM('1-3-2'!J25,'1-3-3'!J25)</f>
        <v>373</v>
      </c>
      <c r="K25" s="75">
        <f>SUM('1-3-2'!K25,'1-3-3'!K25)</f>
        <v>10837</v>
      </c>
      <c r="L25" s="75">
        <f>SUM('1-3-2'!L25,'1-3-3'!L25)</f>
        <v>130</v>
      </c>
      <c r="M25" s="75">
        <f>SUM('1-3-2'!M25,'1-3-3'!M25)</f>
        <v>6427</v>
      </c>
      <c r="N25" s="75">
        <f>SUM('1-3-2'!N25,'1-3-3'!N25)</f>
        <v>150</v>
      </c>
      <c r="O25" s="75">
        <f>SUM('1-3-2'!O25,'1-3-3'!O25)</f>
        <v>9508</v>
      </c>
    </row>
    <row r="26" spans="1:15" s="51" customFormat="1" ht="21.75" customHeight="1">
      <c r="A26" s="41" t="s">
        <v>28</v>
      </c>
      <c r="B26" s="84">
        <f t="shared" si="1"/>
        <v>2681</v>
      </c>
      <c r="C26" s="84">
        <f t="shared" si="3"/>
        <v>122858</v>
      </c>
      <c r="D26" s="75">
        <f>SUM('1-3-2'!D26,'1-3-3'!D26)</f>
        <v>1</v>
      </c>
      <c r="E26" s="75">
        <f>SUM('1-3-2'!E26,'1-3-3'!E26)</f>
        <v>7016</v>
      </c>
      <c r="F26" s="75">
        <f>SUM('1-3-2'!F26,'1-3-3'!F26)</f>
        <v>952</v>
      </c>
      <c r="G26" s="75">
        <f>SUM('1-3-2'!G26,'1-3-3'!G26)</f>
        <v>77329</v>
      </c>
      <c r="H26" s="75">
        <f>SUM('1-3-2'!H26,'1-3-3'!H26)</f>
        <v>0</v>
      </c>
      <c r="I26" s="75">
        <f>SUM('1-3-2'!I26,'1-3-3'!I26)</f>
        <v>0</v>
      </c>
      <c r="J26" s="75">
        <f>SUM('1-3-2'!J26,'1-3-3'!J26)</f>
        <v>949</v>
      </c>
      <c r="K26" s="75">
        <f>SUM('1-3-2'!K26,'1-3-3'!K26)</f>
        <v>23839</v>
      </c>
      <c r="L26" s="75">
        <f>SUM('1-3-2'!L26,'1-3-3'!L26)</f>
        <v>454</v>
      </c>
      <c r="M26" s="75">
        <f>SUM('1-3-2'!M26,'1-3-3'!M26)</f>
        <v>11745</v>
      </c>
      <c r="N26" s="75">
        <f>SUM('1-3-2'!N26,'1-3-3'!N26)</f>
        <v>325</v>
      </c>
      <c r="O26" s="75">
        <f>SUM('1-3-2'!O26,'1-3-3'!O26)</f>
        <v>2929</v>
      </c>
    </row>
    <row r="27" spans="1:15" s="51" customFormat="1" ht="21.75" customHeight="1">
      <c r="A27" s="41" t="s">
        <v>65</v>
      </c>
      <c r="B27" s="84">
        <f t="shared" si="1"/>
        <v>26</v>
      </c>
      <c r="C27" s="84">
        <f t="shared" si="3"/>
        <v>14417</v>
      </c>
      <c r="D27" s="75">
        <f>SUM('1-3-2'!D27,'1-3-3'!D27)</f>
        <v>0</v>
      </c>
      <c r="E27" s="75">
        <f>SUM('1-3-2'!E27,'1-3-3'!E27)</f>
        <v>0</v>
      </c>
      <c r="F27" s="75">
        <f>SUM('1-3-2'!F27,'1-3-3'!F27)</f>
        <v>15</v>
      </c>
      <c r="G27" s="75">
        <f>SUM('1-3-2'!G27,'1-3-3'!G27)</f>
        <v>9851</v>
      </c>
      <c r="H27" s="75">
        <f>SUM('1-3-2'!H27,'1-3-3'!H27)</f>
        <v>0</v>
      </c>
      <c r="I27" s="75">
        <f>SUM('1-3-2'!I27,'1-3-3'!I27)</f>
        <v>0</v>
      </c>
      <c r="J27" s="75">
        <f>SUM('1-3-2'!J27,'1-3-3'!J27)</f>
        <v>6</v>
      </c>
      <c r="K27" s="75">
        <f>SUM('1-3-2'!K27,'1-3-3'!K27)</f>
        <v>1165</v>
      </c>
      <c r="L27" s="75">
        <f>SUM('1-3-2'!L27,'1-3-3'!L27)</f>
        <v>2</v>
      </c>
      <c r="M27" s="75">
        <f>SUM('1-3-2'!M27,'1-3-3'!M27)</f>
        <v>1451</v>
      </c>
      <c r="N27" s="75">
        <f>SUM('1-3-2'!N27,'1-3-3'!N27)</f>
        <v>3</v>
      </c>
      <c r="O27" s="75">
        <f>SUM('1-3-2'!O27,'1-3-3'!O27)</f>
        <v>1950</v>
      </c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43" right="0.35433070866141736" top="0.54" bottom="0.47244094488188981" header="0.45" footer="0.51181102362204722"/>
  <pageSetup paperSize="9" scale="83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7.44140625" style="4" customWidth="1"/>
    <col min="5" max="5" width="10.6640625" style="4" customWidth="1"/>
    <col min="6" max="6" width="9.44140625" style="4" bestFit="1" customWidth="1"/>
    <col min="7" max="7" width="9.77734375" style="4" customWidth="1"/>
    <col min="8" max="8" width="5.6640625" style="4" customWidth="1"/>
    <col min="9" max="9" width="9" style="4" customWidth="1"/>
    <col min="10" max="10" width="7.5546875" style="4" customWidth="1"/>
    <col min="11" max="11" width="10.77734375" style="4" customWidth="1"/>
    <col min="12" max="12" width="7.6640625" style="4" customWidth="1"/>
    <col min="13" max="13" width="9.77734375" style="4" customWidth="1"/>
    <col min="14" max="14" width="6.77734375" style="4" customWidth="1"/>
    <col min="15" max="15" width="9.77734375" style="4" customWidth="1"/>
    <col min="16" max="16384" width="8.88671875" style="53"/>
  </cols>
  <sheetData>
    <row r="1" spans="1:15" s="51" customFormat="1" ht="22.5" customHeight="1">
      <c r="A1" s="166" t="s">
        <v>171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s="51" customFormat="1">
      <c r="A2" s="59" t="s">
        <v>172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72" t="s">
        <v>173</v>
      </c>
    </row>
    <row r="3" spans="1:15" s="51" customFormat="1" ht="23.1" customHeight="1">
      <c r="A3" s="165" t="s">
        <v>174</v>
      </c>
      <c r="B3" s="168" t="s">
        <v>175</v>
      </c>
      <c r="C3" s="169"/>
      <c r="D3" s="168" t="s">
        <v>176</v>
      </c>
      <c r="E3" s="169"/>
      <c r="F3" s="168" t="s">
        <v>177</v>
      </c>
      <c r="G3" s="169"/>
      <c r="H3" s="168" t="s">
        <v>178</v>
      </c>
      <c r="I3" s="169"/>
      <c r="J3" s="168" t="s">
        <v>179</v>
      </c>
      <c r="K3" s="169"/>
      <c r="L3" s="168" t="s">
        <v>180</v>
      </c>
      <c r="M3" s="169"/>
      <c r="N3" s="168" t="s">
        <v>181</v>
      </c>
      <c r="O3" s="169"/>
    </row>
    <row r="4" spans="1:15" s="51" customFormat="1" ht="23.1" customHeight="1" thickBot="1">
      <c r="A4" s="167"/>
      <c r="B4" s="42" t="s">
        <v>182</v>
      </c>
      <c r="C4" s="42" t="s">
        <v>183</v>
      </c>
      <c r="D4" s="42" t="s">
        <v>182</v>
      </c>
      <c r="E4" s="42" t="s">
        <v>183</v>
      </c>
      <c r="F4" s="42" t="s">
        <v>182</v>
      </c>
      <c r="G4" s="42" t="s">
        <v>183</v>
      </c>
      <c r="H4" s="42" t="s">
        <v>182</v>
      </c>
      <c r="I4" s="42" t="s">
        <v>183</v>
      </c>
      <c r="J4" s="42" t="s">
        <v>182</v>
      </c>
      <c r="K4" s="42" t="s">
        <v>183</v>
      </c>
      <c r="L4" s="42" t="s">
        <v>182</v>
      </c>
      <c r="M4" s="42" t="s">
        <v>183</v>
      </c>
      <c r="N4" s="42" t="s">
        <v>182</v>
      </c>
      <c r="O4" s="42" t="s">
        <v>183</v>
      </c>
    </row>
    <row r="5" spans="1:15" s="51" customFormat="1" ht="21.75" customHeight="1" thickBot="1">
      <c r="A5" s="61" t="s">
        <v>184</v>
      </c>
      <c r="B5" s="62">
        <f t="shared" ref="B5:O5" si="0">+B6+B16</f>
        <v>82274</v>
      </c>
      <c r="C5" s="62">
        <f t="shared" si="0"/>
        <v>6560883</v>
      </c>
      <c r="D5" s="62">
        <f t="shared" si="0"/>
        <v>0</v>
      </c>
      <c r="E5" s="62">
        <f t="shared" si="0"/>
        <v>0</v>
      </c>
      <c r="F5" s="62">
        <f>+F6+F16</f>
        <v>11021</v>
      </c>
      <c r="G5" s="62">
        <f>+G6+G16</f>
        <v>2340935</v>
      </c>
      <c r="H5" s="62">
        <f t="shared" si="0"/>
        <v>0</v>
      </c>
      <c r="I5" s="62">
        <f t="shared" si="0"/>
        <v>0</v>
      </c>
      <c r="J5" s="62">
        <f t="shared" si="0"/>
        <v>61672</v>
      </c>
      <c r="K5" s="62">
        <f t="shared" si="0"/>
        <v>3389193</v>
      </c>
      <c r="L5" s="62">
        <f t="shared" si="0"/>
        <v>3222</v>
      </c>
      <c r="M5" s="62">
        <f t="shared" si="0"/>
        <v>390890</v>
      </c>
      <c r="N5" s="62">
        <f t="shared" si="0"/>
        <v>6359</v>
      </c>
      <c r="O5" s="62">
        <f t="shared" si="0"/>
        <v>439865</v>
      </c>
    </row>
    <row r="6" spans="1:15" s="51" customFormat="1" ht="21.75" customHeight="1" thickBot="1">
      <c r="A6" s="54" t="s">
        <v>185</v>
      </c>
      <c r="B6" s="57">
        <f t="shared" ref="B6:O6" si="1">SUM(B7:B15)</f>
        <v>41161</v>
      </c>
      <c r="C6" s="57">
        <f t="shared" si="1"/>
        <v>1580099</v>
      </c>
      <c r="D6" s="57">
        <f t="shared" si="1"/>
        <v>0</v>
      </c>
      <c r="E6" s="57">
        <f t="shared" si="1"/>
        <v>0</v>
      </c>
      <c r="F6" s="57">
        <f>SUM(F7:F15)</f>
        <v>5181</v>
      </c>
      <c r="G6" s="57">
        <f>SUM(G7:G15)</f>
        <v>791124</v>
      </c>
      <c r="H6" s="57">
        <f t="shared" si="1"/>
        <v>0</v>
      </c>
      <c r="I6" s="57">
        <f t="shared" si="1"/>
        <v>0</v>
      </c>
      <c r="J6" s="57">
        <f t="shared" si="1"/>
        <v>30925</v>
      </c>
      <c r="K6" s="57">
        <f t="shared" si="1"/>
        <v>652594</v>
      </c>
      <c r="L6" s="57">
        <f t="shared" si="1"/>
        <v>1687</v>
      </c>
      <c r="M6" s="57">
        <f t="shared" si="1"/>
        <v>42985</v>
      </c>
      <c r="N6" s="57">
        <f t="shared" si="1"/>
        <v>3368</v>
      </c>
      <c r="O6" s="57">
        <f t="shared" si="1"/>
        <v>93396</v>
      </c>
    </row>
    <row r="7" spans="1:15" s="51" customFormat="1" ht="21.75" customHeight="1">
      <c r="A7" s="43" t="s">
        <v>186</v>
      </c>
      <c r="B7" s="44">
        <f>SUM(D7,F7,H7,J7,L7,N7)</f>
        <v>207</v>
      </c>
      <c r="C7" s="44">
        <f>SUM(E7,G7,I7,K7,M7,O7)</f>
        <v>406884</v>
      </c>
      <c r="D7" s="46">
        <v>0</v>
      </c>
      <c r="E7" s="46">
        <v>0</v>
      </c>
      <c r="F7" s="46">
        <v>61</v>
      </c>
      <c r="G7" s="46">
        <v>294301</v>
      </c>
      <c r="H7" s="46"/>
      <c r="I7" s="46"/>
      <c r="J7" s="46">
        <v>125</v>
      </c>
      <c r="K7" s="46">
        <v>108887</v>
      </c>
      <c r="L7" s="46">
        <v>21</v>
      </c>
      <c r="M7" s="46">
        <v>3696</v>
      </c>
      <c r="N7" s="46"/>
      <c r="O7" s="46"/>
    </row>
    <row r="8" spans="1:15" s="51" customFormat="1" ht="21.75" customHeight="1">
      <c r="A8" s="41" t="s">
        <v>187</v>
      </c>
      <c r="B8" s="44">
        <f t="shared" ref="B8:C15" si="2">SUM(D8,F8,H8,J8,L8,N8)</f>
        <v>1396</v>
      </c>
      <c r="C8" s="44">
        <f t="shared" si="2"/>
        <v>24643</v>
      </c>
      <c r="D8" s="46"/>
      <c r="E8" s="46"/>
      <c r="F8" s="46">
        <v>271</v>
      </c>
      <c r="G8" s="46">
        <v>6285</v>
      </c>
      <c r="H8" s="46"/>
      <c r="I8" s="46"/>
      <c r="J8" s="46">
        <v>1110</v>
      </c>
      <c r="K8" s="46">
        <v>17989</v>
      </c>
      <c r="L8" s="46">
        <v>1</v>
      </c>
      <c r="M8" s="46">
        <v>123</v>
      </c>
      <c r="N8" s="46">
        <v>14</v>
      </c>
      <c r="O8" s="46">
        <v>246</v>
      </c>
    </row>
    <row r="9" spans="1:15" s="51" customFormat="1" ht="21.75" customHeight="1">
      <c r="A9" s="45" t="s">
        <v>188</v>
      </c>
      <c r="B9" s="44">
        <f t="shared" si="2"/>
        <v>2604</v>
      </c>
      <c r="C9" s="44">
        <f t="shared" si="2"/>
        <v>148033</v>
      </c>
      <c r="D9" s="46"/>
      <c r="E9" s="46"/>
      <c r="F9" s="46">
        <v>886</v>
      </c>
      <c r="G9" s="46">
        <v>102142</v>
      </c>
      <c r="H9" s="46"/>
      <c r="I9" s="46"/>
      <c r="J9" s="46">
        <v>1381</v>
      </c>
      <c r="K9" s="46">
        <v>38627</v>
      </c>
      <c r="L9" s="46">
        <v>50</v>
      </c>
      <c r="M9" s="46">
        <v>1150</v>
      </c>
      <c r="N9" s="46">
        <v>287</v>
      </c>
      <c r="O9" s="46">
        <v>6114</v>
      </c>
    </row>
    <row r="10" spans="1:15" s="51" customFormat="1" ht="21.75" customHeight="1">
      <c r="A10" s="41" t="s">
        <v>189</v>
      </c>
      <c r="B10" s="44">
        <f t="shared" si="2"/>
        <v>0</v>
      </c>
      <c r="C10" s="44">
        <f t="shared" si="2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51" customFormat="1" ht="21.75" customHeight="1">
      <c r="A11" s="41" t="s">
        <v>190</v>
      </c>
      <c r="B11" s="44">
        <f t="shared" si="2"/>
        <v>1</v>
      </c>
      <c r="C11" s="44">
        <f t="shared" si="2"/>
        <v>125</v>
      </c>
      <c r="D11" s="46">
        <v>0</v>
      </c>
      <c r="E11" s="46">
        <v>0</v>
      </c>
      <c r="F11" s="46"/>
      <c r="G11" s="46"/>
      <c r="H11" s="46"/>
      <c r="I11" s="46"/>
      <c r="J11" s="46">
        <v>1</v>
      </c>
      <c r="K11" s="46">
        <v>125</v>
      </c>
      <c r="L11" s="46">
        <v>0</v>
      </c>
      <c r="M11" s="46">
        <v>0</v>
      </c>
      <c r="N11" s="46"/>
      <c r="O11" s="46"/>
    </row>
    <row r="12" spans="1:15" s="51" customFormat="1" ht="21.75" customHeight="1">
      <c r="A12" s="41" t="s">
        <v>191</v>
      </c>
      <c r="B12" s="44">
        <f t="shared" si="2"/>
        <v>0</v>
      </c>
      <c r="C12" s="44">
        <f t="shared" si="2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s="51" customFormat="1" ht="21.75" customHeight="1">
      <c r="A13" s="41" t="s">
        <v>192</v>
      </c>
      <c r="B13" s="44">
        <f t="shared" si="2"/>
        <v>0</v>
      </c>
      <c r="C13" s="44">
        <f t="shared" si="2"/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s="51" customFormat="1" ht="21.75" customHeight="1">
      <c r="A14" s="41" t="s">
        <v>193</v>
      </c>
      <c r="B14" s="44">
        <f t="shared" si="2"/>
        <v>0</v>
      </c>
      <c r="C14" s="44">
        <f t="shared" si="2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s="51" customFormat="1" ht="21.75" customHeight="1" thickBot="1">
      <c r="A15" s="41" t="s">
        <v>194</v>
      </c>
      <c r="B15" s="44">
        <f t="shared" si="2"/>
        <v>36953</v>
      </c>
      <c r="C15" s="44">
        <f t="shared" si="2"/>
        <v>1000414</v>
      </c>
      <c r="D15" s="46">
        <v>0</v>
      </c>
      <c r="E15" s="46">
        <v>0</v>
      </c>
      <c r="F15" s="46">
        <v>3963</v>
      </c>
      <c r="G15" s="46">
        <v>388396</v>
      </c>
      <c r="H15" s="46"/>
      <c r="I15" s="46"/>
      <c r="J15" s="46">
        <v>28308</v>
      </c>
      <c r="K15" s="46">
        <v>486966</v>
      </c>
      <c r="L15" s="46">
        <v>1615</v>
      </c>
      <c r="M15" s="46">
        <v>38016</v>
      </c>
      <c r="N15" s="46">
        <v>3067</v>
      </c>
      <c r="O15" s="46">
        <v>87036</v>
      </c>
    </row>
    <row r="16" spans="1:15" s="51" customFormat="1" ht="21.75" customHeight="1" thickBot="1">
      <c r="A16" s="56" t="s">
        <v>195</v>
      </c>
      <c r="B16" s="57">
        <f t="shared" ref="B16:O16" si="3">SUM(B17:B27)</f>
        <v>41113</v>
      </c>
      <c r="C16" s="57">
        <f t="shared" si="3"/>
        <v>4980784</v>
      </c>
      <c r="D16" s="57">
        <f t="shared" si="3"/>
        <v>0</v>
      </c>
      <c r="E16" s="57">
        <f t="shared" si="3"/>
        <v>0</v>
      </c>
      <c r="F16" s="57">
        <f>SUM(F17:F27)</f>
        <v>5840</v>
      </c>
      <c r="G16" s="57">
        <f>SUM(G17:G27)</f>
        <v>1549811</v>
      </c>
      <c r="H16" s="57">
        <f t="shared" si="3"/>
        <v>0</v>
      </c>
      <c r="I16" s="57">
        <f t="shared" si="3"/>
        <v>0</v>
      </c>
      <c r="J16" s="57">
        <f t="shared" si="3"/>
        <v>30747</v>
      </c>
      <c r="K16" s="57">
        <f t="shared" si="3"/>
        <v>2736599</v>
      </c>
      <c r="L16" s="57">
        <f t="shared" si="3"/>
        <v>1535</v>
      </c>
      <c r="M16" s="57">
        <f t="shared" si="3"/>
        <v>347905</v>
      </c>
      <c r="N16" s="57">
        <f t="shared" si="3"/>
        <v>2991</v>
      </c>
      <c r="O16" s="57">
        <f t="shared" si="3"/>
        <v>346469</v>
      </c>
    </row>
    <row r="17" spans="1:15" s="51" customFormat="1" ht="21.75" customHeight="1">
      <c r="A17" s="43" t="s">
        <v>196</v>
      </c>
      <c r="B17" s="44">
        <f>SUM(D17,F17,H17,J17,L17,N17)</f>
        <v>22136</v>
      </c>
      <c r="C17" s="44">
        <f>SUM(E17,G17,I17,K17,M17,O17)</f>
        <v>188681</v>
      </c>
      <c r="D17" s="46"/>
      <c r="E17" s="46"/>
      <c r="F17" s="46">
        <v>1278</v>
      </c>
      <c r="G17" s="46">
        <v>21325</v>
      </c>
      <c r="H17" s="46"/>
      <c r="I17" s="46"/>
      <c r="J17" s="46">
        <v>17932</v>
      </c>
      <c r="K17" s="46">
        <v>145827</v>
      </c>
      <c r="L17" s="46">
        <v>1158</v>
      </c>
      <c r="M17" s="46">
        <v>7491</v>
      </c>
      <c r="N17" s="46">
        <v>1768</v>
      </c>
      <c r="O17" s="46">
        <v>14038</v>
      </c>
    </row>
    <row r="18" spans="1:15" s="51" customFormat="1" ht="21.75" customHeight="1">
      <c r="A18" s="41" t="s">
        <v>197</v>
      </c>
      <c r="B18" s="44">
        <f t="shared" ref="B18:C27" si="4">SUM(D18,F18,H18,J18,L18,N18)</f>
        <v>9801</v>
      </c>
      <c r="C18" s="44">
        <f t="shared" si="4"/>
        <v>862178</v>
      </c>
      <c r="D18" s="46"/>
      <c r="E18" s="46"/>
      <c r="F18" s="46">
        <v>2532</v>
      </c>
      <c r="G18" s="46">
        <v>450057</v>
      </c>
      <c r="H18" s="46"/>
      <c r="I18" s="46"/>
      <c r="J18" s="46">
        <v>6851</v>
      </c>
      <c r="K18" s="46">
        <v>399964</v>
      </c>
      <c r="L18" s="46"/>
      <c r="M18" s="46"/>
      <c r="N18" s="46">
        <v>418</v>
      </c>
      <c r="O18" s="46">
        <v>12157</v>
      </c>
    </row>
    <row r="19" spans="1:15" s="51" customFormat="1" ht="21.75" customHeight="1">
      <c r="A19" s="41" t="s">
        <v>198</v>
      </c>
      <c r="B19" s="44">
        <f t="shared" si="4"/>
        <v>7963</v>
      </c>
      <c r="C19" s="44">
        <f t="shared" si="4"/>
        <v>2893583</v>
      </c>
      <c r="D19" s="46"/>
      <c r="E19" s="46"/>
      <c r="F19" s="46">
        <v>1754</v>
      </c>
      <c r="G19" s="46">
        <v>743211</v>
      </c>
      <c r="H19" s="46"/>
      <c r="I19" s="46"/>
      <c r="J19" s="46">
        <v>5079</v>
      </c>
      <c r="K19" s="46">
        <v>1753951</v>
      </c>
      <c r="L19" s="46">
        <v>358</v>
      </c>
      <c r="M19" s="46">
        <v>118637</v>
      </c>
      <c r="N19" s="46">
        <v>772</v>
      </c>
      <c r="O19" s="46">
        <v>277784</v>
      </c>
    </row>
    <row r="20" spans="1:15" s="51" customFormat="1" ht="21.75" customHeight="1">
      <c r="A20" s="41" t="s">
        <v>199</v>
      </c>
      <c r="B20" s="44">
        <f t="shared" si="4"/>
        <v>0</v>
      </c>
      <c r="C20" s="44">
        <f t="shared" si="4"/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s="51" customFormat="1" ht="21.75" customHeight="1">
      <c r="A21" s="41" t="s">
        <v>200</v>
      </c>
      <c r="B21" s="44">
        <f t="shared" si="4"/>
        <v>1213</v>
      </c>
      <c r="C21" s="44">
        <f t="shared" si="4"/>
        <v>1036342</v>
      </c>
      <c r="D21" s="46"/>
      <c r="E21" s="46"/>
      <c r="F21" s="46">
        <v>276</v>
      </c>
      <c r="G21" s="46">
        <v>335218</v>
      </c>
      <c r="H21" s="46"/>
      <c r="I21" s="46"/>
      <c r="J21" s="46">
        <v>885</v>
      </c>
      <c r="K21" s="46">
        <v>436857</v>
      </c>
      <c r="L21" s="46">
        <v>19</v>
      </c>
      <c r="M21" s="46">
        <v>221777</v>
      </c>
      <c r="N21" s="46">
        <v>33</v>
      </c>
      <c r="O21" s="46">
        <v>42490</v>
      </c>
    </row>
    <row r="22" spans="1:15" s="51" customFormat="1" ht="21.75" customHeight="1">
      <c r="A22" s="41" t="s">
        <v>201</v>
      </c>
      <c r="B22" s="44">
        <f t="shared" si="4"/>
        <v>0</v>
      </c>
      <c r="C22" s="44">
        <f t="shared" si="4"/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s="51" customFormat="1" ht="21.75" customHeight="1">
      <c r="A23" s="41" t="s">
        <v>202</v>
      </c>
      <c r="B23" s="44">
        <f t="shared" si="4"/>
        <v>0</v>
      </c>
      <c r="C23" s="44">
        <f t="shared" si="4"/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s="51" customFormat="1" ht="21.75" customHeight="1">
      <c r="A24" s="41" t="s">
        <v>203</v>
      </c>
      <c r="B24" s="44">
        <f t="shared" si="4"/>
        <v>0</v>
      </c>
      <c r="C24" s="44">
        <f t="shared" si="4"/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s="51" customFormat="1" ht="21.75" customHeight="1">
      <c r="A25" s="41" t="s">
        <v>204</v>
      </c>
      <c r="B25" s="44">
        <f t="shared" si="4"/>
        <v>0</v>
      </c>
      <c r="C25" s="44">
        <f t="shared" si="4"/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s="51" customFormat="1" ht="21.75" customHeight="1">
      <c r="A26" s="41" t="s">
        <v>205</v>
      </c>
      <c r="B26" s="44">
        <f t="shared" si="4"/>
        <v>0</v>
      </c>
      <c r="C26" s="44">
        <f t="shared" si="4"/>
        <v>0</v>
      </c>
      <c r="D26" s="46"/>
      <c r="E26" s="46"/>
      <c r="F26" s="46">
        <v>0</v>
      </c>
      <c r="G26" s="46">
        <v>0</v>
      </c>
      <c r="H26" s="46"/>
      <c r="I26" s="46"/>
      <c r="J26" s="46"/>
      <c r="K26" s="46"/>
      <c r="L26" s="46"/>
      <c r="M26" s="46"/>
      <c r="N26" s="46"/>
      <c r="O26" s="46"/>
    </row>
    <row r="27" spans="1:15" s="51" customFormat="1" ht="21.75" customHeight="1">
      <c r="A27" s="41" t="s">
        <v>206</v>
      </c>
      <c r="B27" s="44">
        <f t="shared" si="4"/>
        <v>0</v>
      </c>
      <c r="C27" s="44">
        <f t="shared" si="4"/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55000000000000004" right="0.31496062992125984" top="0.78740157480314965" bottom="0.31496062992125984" header="0.43307086614173229" footer="0.11811023622047245"/>
  <pageSetup paperSize="9"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9"/>
  <sheetViews>
    <sheetView showZeros="0" zoomScale="85" zoomScaleNormal="90" workbookViewId="0">
      <selection activeCell="A3" sqref="A3:A4"/>
    </sheetView>
  </sheetViews>
  <sheetFormatPr defaultRowHeight="13.5"/>
  <cols>
    <col min="1" max="1" width="10.5546875" style="4" customWidth="1"/>
    <col min="2" max="2" width="9" style="4" customWidth="1"/>
    <col min="3" max="3" width="12.6640625" style="4" customWidth="1"/>
    <col min="4" max="4" width="7.44140625" style="4" customWidth="1"/>
    <col min="5" max="5" width="11.6640625" style="4" customWidth="1"/>
    <col min="6" max="6" width="7.21875" style="4" customWidth="1"/>
    <col min="7" max="7" width="9.77734375" style="4" customWidth="1"/>
    <col min="8" max="8" width="7.6640625" style="4" customWidth="1"/>
    <col min="9" max="9" width="9" style="4" customWidth="1"/>
    <col min="10" max="10" width="8.33203125" style="4" customWidth="1"/>
    <col min="11" max="11" width="10.44140625" style="4" customWidth="1"/>
    <col min="12" max="12" width="6.77734375" style="4" customWidth="1"/>
    <col min="13" max="13" width="10.44140625" style="4" customWidth="1"/>
    <col min="14" max="14" width="6.77734375" style="4" customWidth="1"/>
    <col min="15" max="15" width="9.77734375" style="4" customWidth="1"/>
    <col min="16" max="16384" width="8.88671875" style="53"/>
  </cols>
  <sheetData>
    <row r="1" spans="1:15" s="51" customFormat="1" ht="22.5" customHeight="1">
      <c r="A1" s="170" t="s">
        <v>207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s="51" customFormat="1">
      <c r="A2" s="60" t="s">
        <v>208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0" t="s">
        <v>173</v>
      </c>
    </row>
    <row r="3" spans="1:15" s="51" customFormat="1" ht="23.1" customHeight="1">
      <c r="A3" s="165" t="s">
        <v>174</v>
      </c>
      <c r="B3" s="168" t="s">
        <v>175</v>
      </c>
      <c r="C3" s="169"/>
      <c r="D3" s="168" t="s">
        <v>176</v>
      </c>
      <c r="E3" s="169"/>
      <c r="F3" s="168" t="s">
        <v>177</v>
      </c>
      <c r="G3" s="169"/>
      <c r="H3" s="168" t="s">
        <v>178</v>
      </c>
      <c r="I3" s="169"/>
      <c r="J3" s="168" t="s">
        <v>179</v>
      </c>
      <c r="K3" s="169"/>
      <c r="L3" s="168" t="s">
        <v>180</v>
      </c>
      <c r="M3" s="169"/>
      <c r="N3" s="168" t="s">
        <v>181</v>
      </c>
      <c r="O3" s="169"/>
    </row>
    <row r="4" spans="1:15" s="51" customFormat="1" ht="23.1" customHeight="1" thickBot="1">
      <c r="A4" s="167"/>
      <c r="B4" s="42" t="s">
        <v>182</v>
      </c>
      <c r="C4" s="42" t="s">
        <v>183</v>
      </c>
      <c r="D4" s="42" t="s">
        <v>182</v>
      </c>
      <c r="E4" s="42" t="s">
        <v>183</v>
      </c>
      <c r="F4" s="42" t="s">
        <v>182</v>
      </c>
      <c r="G4" s="42" t="s">
        <v>183</v>
      </c>
      <c r="H4" s="42" t="s">
        <v>182</v>
      </c>
      <c r="I4" s="42" t="s">
        <v>183</v>
      </c>
      <c r="J4" s="42" t="s">
        <v>182</v>
      </c>
      <c r="K4" s="42" t="s">
        <v>183</v>
      </c>
      <c r="L4" s="42" t="s">
        <v>182</v>
      </c>
      <c r="M4" s="42" t="s">
        <v>183</v>
      </c>
      <c r="N4" s="42" t="s">
        <v>182</v>
      </c>
      <c r="O4" s="42" t="s">
        <v>183</v>
      </c>
    </row>
    <row r="5" spans="1:15" s="51" customFormat="1" ht="21.75" customHeight="1" thickBot="1">
      <c r="A5" s="61" t="s">
        <v>184</v>
      </c>
      <c r="B5" s="62">
        <f t="shared" ref="B5:O5" si="0">+B6+B16</f>
        <v>140584</v>
      </c>
      <c r="C5" s="62">
        <f t="shared" si="0"/>
        <v>8160838</v>
      </c>
      <c r="D5" s="62">
        <f t="shared" si="0"/>
        <v>36</v>
      </c>
      <c r="E5" s="62">
        <f t="shared" si="0"/>
        <v>416387</v>
      </c>
      <c r="F5" s="62">
        <f>+F6+F16</f>
        <v>53121</v>
      </c>
      <c r="G5" s="62">
        <f>+G6+G16</f>
        <v>4605882</v>
      </c>
      <c r="H5" s="62">
        <f t="shared" si="0"/>
        <v>5</v>
      </c>
      <c r="I5" s="62">
        <f t="shared" si="0"/>
        <v>27096</v>
      </c>
      <c r="J5" s="62">
        <f t="shared" si="0"/>
        <v>59610</v>
      </c>
      <c r="K5" s="62">
        <f t="shared" si="0"/>
        <v>1802858</v>
      </c>
      <c r="L5" s="62">
        <f t="shared" si="0"/>
        <v>14852</v>
      </c>
      <c r="M5" s="62">
        <f t="shared" si="0"/>
        <v>804300</v>
      </c>
      <c r="N5" s="62">
        <f t="shared" si="0"/>
        <v>12960</v>
      </c>
      <c r="O5" s="62">
        <f t="shared" si="0"/>
        <v>504315</v>
      </c>
    </row>
    <row r="6" spans="1:15" s="51" customFormat="1" ht="21.75" customHeight="1" thickBot="1">
      <c r="A6" s="54" t="s">
        <v>185</v>
      </c>
      <c r="B6" s="57">
        <f t="shared" ref="B6:O6" si="1">SUM(B7:B15)</f>
        <v>65919</v>
      </c>
      <c r="C6" s="57">
        <f t="shared" si="1"/>
        <v>2079475</v>
      </c>
      <c r="D6" s="57">
        <f t="shared" si="1"/>
        <v>9</v>
      </c>
      <c r="E6" s="57">
        <f t="shared" si="1"/>
        <v>25499</v>
      </c>
      <c r="F6" s="57">
        <f>SUM(F7:F15)</f>
        <v>24716</v>
      </c>
      <c r="G6" s="57">
        <f>SUM(G7:G15)</f>
        <v>1358862</v>
      </c>
      <c r="H6" s="57">
        <f t="shared" si="1"/>
        <v>0</v>
      </c>
      <c r="I6" s="57">
        <f t="shared" si="1"/>
        <v>0</v>
      </c>
      <c r="J6" s="57">
        <f t="shared" si="1"/>
        <v>27138</v>
      </c>
      <c r="K6" s="57">
        <f t="shared" si="1"/>
        <v>461404</v>
      </c>
      <c r="L6" s="57">
        <f t="shared" si="1"/>
        <v>7569</v>
      </c>
      <c r="M6" s="57">
        <f t="shared" si="1"/>
        <v>120827</v>
      </c>
      <c r="N6" s="57">
        <f t="shared" si="1"/>
        <v>6487</v>
      </c>
      <c r="O6" s="57">
        <f t="shared" si="1"/>
        <v>112883</v>
      </c>
    </row>
    <row r="7" spans="1:15" s="51" customFormat="1" ht="21.75" customHeight="1">
      <c r="A7" s="43" t="s">
        <v>186</v>
      </c>
      <c r="B7" s="44">
        <f t="shared" ref="B7:C15" si="2">SUM(D7,F7,H7,J7,L7,N7)</f>
        <v>584</v>
      </c>
      <c r="C7" s="44">
        <f t="shared" si="2"/>
        <v>1003537</v>
      </c>
      <c r="D7" s="86"/>
      <c r="E7" s="86"/>
      <c r="F7" s="86">
        <v>212</v>
      </c>
      <c r="G7" s="86">
        <v>723496</v>
      </c>
      <c r="H7" s="86"/>
      <c r="I7" s="86"/>
      <c r="J7" s="86">
        <v>246</v>
      </c>
      <c r="K7" s="86">
        <v>166836</v>
      </c>
      <c r="L7" s="86">
        <v>78</v>
      </c>
      <c r="M7" s="86">
        <v>76826</v>
      </c>
      <c r="N7" s="86">
        <v>48</v>
      </c>
      <c r="O7" s="86">
        <v>36379</v>
      </c>
    </row>
    <row r="8" spans="1:15" s="51" customFormat="1" ht="21.75" customHeight="1">
      <c r="A8" s="41" t="s">
        <v>187</v>
      </c>
      <c r="B8" s="44">
        <f t="shared" si="2"/>
        <v>1173</v>
      </c>
      <c r="C8" s="44">
        <f t="shared" si="2"/>
        <v>14152</v>
      </c>
      <c r="D8" s="46"/>
      <c r="E8" s="46"/>
      <c r="F8" s="46">
        <v>483</v>
      </c>
      <c r="G8" s="46">
        <v>6106</v>
      </c>
      <c r="H8" s="46"/>
      <c r="I8" s="46"/>
      <c r="J8" s="46">
        <v>637</v>
      </c>
      <c r="K8" s="46">
        <v>7468</v>
      </c>
      <c r="L8" s="46">
        <v>22</v>
      </c>
      <c r="M8" s="46">
        <v>246</v>
      </c>
      <c r="N8" s="46">
        <v>31</v>
      </c>
      <c r="O8" s="46">
        <v>332</v>
      </c>
    </row>
    <row r="9" spans="1:15" s="51" customFormat="1" ht="21.75" customHeight="1">
      <c r="A9" s="45" t="s">
        <v>188</v>
      </c>
      <c r="B9" s="44">
        <f t="shared" si="2"/>
        <v>1488</v>
      </c>
      <c r="C9" s="44">
        <f t="shared" si="2"/>
        <v>141933</v>
      </c>
      <c r="D9" s="46"/>
      <c r="E9" s="46"/>
      <c r="F9" s="46">
        <v>740</v>
      </c>
      <c r="G9" s="46">
        <v>104582</v>
      </c>
      <c r="H9" s="46"/>
      <c r="I9" s="46"/>
      <c r="J9" s="46">
        <v>576</v>
      </c>
      <c r="K9" s="46">
        <v>32189</v>
      </c>
      <c r="L9" s="46"/>
      <c r="M9" s="46"/>
      <c r="N9" s="46">
        <v>172</v>
      </c>
      <c r="O9" s="46">
        <v>5162</v>
      </c>
    </row>
    <row r="10" spans="1:15" s="51" customFormat="1" ht="21.75" customHeight="1">
      <c r="A10" s="41" t="s">
        <v>189</v>
      </c>
      <c r="B10" s="44">
        <f t="shared" si="2"/>
        <v>0</v>
      </c>
      <c r="C10" s="44">
        <f t="shared" si="2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s="51" customFormat="1" ht="21.75" customHeight="1">
      <c r="A11" s="41" t="s">
        <v>190</v>
      </c>
      <c r="B11" s="44">
        <f>SUM(D11,F11,H11,J11,L11,N11)</f>
        <v>114</v>
      </c>
      <c r="C11" s="44">
        <f t="shared" si="2"/>
        <v>66133</v>
      </c>
      <c r="D11" s="86"/>
      <c r="E11" s="86"/>
      <c r="F11" s="87">
        <v>59</v>
      </c>
      <c r="G11" s="87">
        <v>48080</v>
      </c>
      <c r="H11" s="87"/>
      <c r="I11" s="87"/>
      <c r="J11" s="86">
        <v>39</v>
      </c>
      <c r="K11" s="86">
        <v>16456</v>
      </c>
      <c r="L11" s="86">
        <v>11</v>
      </c>
      <c r="M11" s="86">
        <v>1344</v>
      </c>
      <c r="N11" s="86">
        <v>5</v>
      </c>
      <c r="O11" s="86">
        <v>253</v>
      </c>
    </row>
    <row r="12" spans="1:15" s="51" customFormat="1" ht="21.75" customHeight="1">
      <c r="A12" s="41" t="s">
        <v>191</v>
      </c>
      <c r="B12" s="44">
        <f t="shared" si="2"/>
        <v>1129</v>
      </c>
      <c r="C12" s="44">
        <f t="shared" si="2"/>
        <v>13230</v>
      </c>
      <c r="D12" s="86"/>
      <c r="E12" s="86"/>
      <c r="F12" s="87">
        <v>395</v>
      </c>
      <c r="G12" s="87">
        <v>4713</v>
      </c>
      <c r="H12" s="87"/>
      <c r="I12" s="87"/>
      <c r="J12" s="86">
        <v>555</v>
      </c>
      <c r="K12" s="86">
        <v>6659</v>
      </c>
      <c r="L12" s="86">
        <v>97</v>
      </c>
      <c r="M12" s="86">
        <v>979</v>
      </c>
      <c r="N12" s="86">
        <v>82</v>
      </c>
      <c r="O12" s="86">
        <v>879</v>
      </c>
    </row>
    <row r="13" spans="1:15" s="51" customFormat="1" ht="21.75" customHeight="1">
      <c r="A13" s="41" t="s">
        <v>192</v>
      </c>
      <c r="B13" s="44">
        <f t="shared" si="2"/>
        <v>942</v>
      </c>
      <c r="C13" s="44">
        <f t="shared" si="2"/>
        <v>45587</v>
      </c>
      <c r="D13" s="86">
        <v>3</v>
      </c>
      <c r="E13" s="86">
        <v>4928</v>
      </c>
      <c r="F13" s="87">
        <v>481</v>
      </c>
      <c r="G13" s="87">
        <v>28944</v>
      </c>
      <c r="H13" s="87"/>
      <c r="I13" s="87"/>
      <c r="J13" s="86">
        <v>250</v>
      </c>
      <c r="K13" s="86">
        <v>6974</v>
      </c>
      <c r="L13" s="86">
        <v>108</v>
      </c>
      <c r="M13" s="86">
        <v>2886</v>
      </c>
      <c r="N13" s="86">
        <v>100</v>
      </c>
      <c r="O13" s="86">
        <v>1855</v>
      </c>
    </row>
    <row r="14" spans="1:15" s="51" customFormat="1" ht="21.75" customHeight="1">
      <c r="A14" s="41" t="s">
        <v>193</v>
      </c>
      <c r="B14" s="44">
        <f t="shared" si="2"/>
        <v>39</v>
      </c>
      <c r="C14" s="44">
        <f t="shared" si="2"/>
        <v>341</v>
      </c>
      <c r="D14" s="86"/>
      <c r="E14" s="86"/>
      <c r="F14" s="87">
        <v>22</v>
      </c>
      <c r="G14" s="87">
        <v>196</v>
      </c>
      <c r="H14" s="87"/>
      <c r="I14" s="87"/>
      <c r="J14" s="86">
        <v>10</v>
      </c>
      <c r="K14" s="86">
        <v>108</v>
      </c>
      <c r="L14" s="86"/>
      <c r="M14" s="86"/>
      <c r="N14" s="86">
        <v>7</v>
      </c>
      <c r="O14" s="86">
        <v>37</v>
      </c>
    </row>
    <row r="15" spans="1:15" s="51" customFormat="1" ht="21.75" customHeight="1" thickBot="1">
      <c r="A15" s="41" t="s">
        <v>194</v>
      </c>
      <c r="B15" s="44">
        <f t="shared" si="2"/>
        <v>60450</v>
      </c>
      <c r="C15" s="44">
        <f t="shared" si="2"/>
        <v>794562</v>
      </c>
      <c r="D15" s="86">
        <v>6</v>
      </c>
      <c r="E15" s="86">
        <v>20571</v>
      </c>
      <c r="F15" s="87">
        <v>22324</v>
      </c>
      <c r="G15" s="87">
        <v>442745</v>
      </c>
      <c r="H15" s="87"/>
      <c r="I15" s="87"/>
      <c r="J15" s="86">
        <v>24825</v>
      </c>
      <c r="K15" s="86">
        <v>224714</v>
      </c>
      <c r="L15" s="86">
        <v>7253</v>
      </c>
      <c r="M15" s="86">
        <v>38546</v>
      </c>
      <c r="N15" s="86">
        <v>6042</v>
      </c>
      <c r="O15" s="86">
        <v>67986</v>
      </c>
    </row>
    <row r="16" spans="1:15" s="51" customFormat="1" ht="21.75" customHeight="1" thickBot="1">
      <c r="A16" s="56" t="s">
        <v>195</v>
      </c>
      <c r="B16" s="57">
        <f t="shared" ref="B16:O16" si="3">SUM(B17:B27)</f>
        <v>74665</v>
      </c>
      <c r="C16" s="57">
        <f t="shared" si="3"/>
        <v>6081363</v>
      </c>
      <c r="D16" s="57">
        <f t="shared" si="3"/>
        <v>27</v>
      </c>
      <c r="E16" s="57">
        <f t="shared" si="3"/>
        <v>390888</v>
      </c>
      <c r="F16" s="57">
        <f>SUM(F17:F27)</f>
        <v>28405</v>
      </c>
      <c r="G16" s="57">
        <f>SUM(G17:G27)</f>
        <v>3247020</v>
      </c>
      <c r="H16" s="57">
        <f t="shared" si="3"/>
        <v>5</v>
      </c>
      <c r="I16" s="57">
        <f t="shared" si="3"/>
        <v>27096</v>
      </c>
      <c r="J16" s="57">
        <f t="shared" si="3"/>
        <v>32472</v>
      </c>
      <c r="K16" s="57">
        <f t="shared" si="3"/>
        <v>1341454</v>
      </c>
      <c r="L16" s="57">
        <f t="shared" si="3"/>
        <v>7283</v>
      </c>
      <c r="M16" s="57">
        <f t="shared" si="3"/>
        <v>683473</v>
      </c>
      <c r="N16" s="57">
        <f t="shared" si="3"/>
        <v>6473</v>
      </c>
      <c r="O16" s="57">
        <f t="shared" si="3"/>
        <v>391432</v>
      </c>
    </row>
    <row r="17" spans="1:15" s="51" customFormat="1" ht="21.75" customHeight="1">
      <c r="A17" s="43" t="s">
        <v>196</v>
      </c>
      <c r="B17" s="44">
        <f>SUM(D17,F17,H17,J17,L17,N17)</f>
        <v>29450</v>
      </c>
      <c r="C17" s="44">
        <f>SUM(E17,G17,I17,K17,M17,O17)</f>
        <v>720793</v>
      </c>
      <c r="D17" s="86">
        <v>2</v>
      </c>
      <c r="E17" s="86">
        <v>5805</v>
      </c>
      <c r="F17" s="86">
        <v>9437</v>
      </c>
      <c r="G17" s="86">
        <v>487338</v>
      </c>
      <c r="H17" s="86"/>
      <c r="I17" s="86"/>
      <c r="J17" s="86">
        <v>14667</v>
      </c>
      <c r="K17" s="86">
        <v>81003</v>
      </c>
      <c r="L17" s="86">
        <v>3394</v>
      </c>
      <c r="M17" s="86">
        <v>63654</v>
      </c>
      <c r="N17" s="86">
        <v>1950</v>
      </c>
      <c r="O17" s="86">
        <v>82993</v>
      </c>
    </row>
    <row r="18" spans="1:15" s="51" customFormat="1" ht="21.75" customHeight="1">
      <c r="A18" s="41" t="s">
        <v>197</v>
      </c>
      <c r="B18" s="44">
        <f t="shared" ref="B18:C27" si="4">SUM(D18,F18,H18,J18,L18,N18)</f>
        <v>14148</v>
      </c>
      <c r="C18" s="44">
        <f t="shared" si="4"/>
        <v>1298062</v>
      </c>
      <c r="D18" s="86">
        <v>9</v>
      </c>
      <c r="E18" s="86">
        <v>337372</v>
      </c>
      <c r="F18" s="87">
        <v>7380</v>
      </c>
      <c r="G18" s="87">
        <v>643690</v>
      </c>
      <c r="H18" s="87"/>
      <c r="I18" s="87"/>
      <c r="J18" s="86">
        <v>4669</v>
      </c>
      <c r="K18" s="86">
        <v>197946</v>
      </c>
      <c r="L18" s="86">
        <v>778</v>
      </c>
      <c r="M18" s="86">
        <v>84237</v>
      </c>
      <c r="N18" s="86">
        <v>1312</v>
      </c>
      <c r="O18" s="86">
        <v>34817</v>
      </c>
    </row>
    <row r="19" spans="1:15" s="51" customFormat="1" ht="21.75" customHeight="1">
      <c r="A19" s="41" t="s">
        <v>198</v>
      </c>
      <c r="B19" s="44">
        <f t="shared" si="4"/>
        <v>25209</v>
      </c>
      <c r="C19" s="44">
        <f t="shared" si="4"/>
        <v>2201886</v>
      </c>
      <c r="D19" s="86"/>
      <c r="E19" s="86"/>
      <c r="F19" s="87">
        <v>9436</v>
      </c>
      <c r="G19" s="87">
        <v>1154299</v>
      </c>
      <c r="H19" s="87"/>
      <c r="I19" s="87"/>
      <c r="J19" s="86">
        <v>10813</v>
      </c>
      <c r="K19" s="86">
        <v>720277</v>
      </c>
      <c r="L19" s="86">
        <v>2269</v>
      </c>
      <c r="M19" s="86">
        <v>133012</v>
      </c>
      <c r="N19" s="86">
        <v>2691</v>
      </c>
      <c r="O19" s="86">
        <v>194298</v>
      </c>
    </row>
    <row r="20" spans="1:15" s="51" customFormat="1" ht="21.75" customHeight="1">
      <c r="A20" s="41" t="s">
        <v>199</v>
      </c>
      <c r="B20" s="44">
        <f>SUM(D20,F20,H20,J20,L20,N20)</f>
        <v>0</v>
      </c>
      <c r="C20" s="44">
        <f>SUM(E20,G20,I20,K20,M20,O20)</f>
        <v>0</v>
      </c>
      <c r="D20" s="86"/>
      <c r="E20" s="86"/>
      <c r="F20" s="87"/>
      <c r="G20" s="87"/>
      <c r="H20" s="87"/>
      <c r="I20" s="87"/>
      <c r="J20" s="86"/>
      <c r="K20" s="86"/>
      <c r="L20" s="86"/>
      <c r="M20" s="86"/>
      <c r="N20" s="86"/>
      <c r="O20" s="86"/>
    </row>
    <row r="21" spans="1:15" s="51" customFormat="1" ht="21.75" customHeight="1">
      <c r="A21" s="41" t="s">
        <v>200</v>
      </c>
      <c r="B21" s="44">
        <f t="shared" si="4"/>
        <v>1890</v>
      </c>
      <c r="C21" s="44">
        <f t="shared" si="4"/>
        <v>1635308</v>
      </c>
      <c r="D21" s="88">
        <v>15</v>
      </c>
      <c r="E21" s="88">
        <v>40695</v>
      </c>
      <c r="F21" s="88">
        <v>577</v>
      </c>
      <c r="G21" s="88">
        <v>813246</v>
      </c>
      <c r="H21" s="88">
        <v>5</v>
      </c>
      <c r="I21" s="88">
        <v>27096</v>
      </c>
      <c r="J21" s="89">
        <v>995</v>
      </c>
      <c r="K21" s="87">
        <v>306387</v>
      </c>
      <c r="L21" s="88">
        <v>256</v>
      </c>
      <c r="M21" s="88">
        <v>382947</v>
      </c>
      <c r="N21" s="88">
        <v>42</v>
      </c>
      <c r="O21" s="88">
        <v>64937</v>
      </c>
    </row>
    <row r="22" spans="1:15" s="51" customFormat="1" ht="21.75" customHeight="1">
      <c r="A22" s="41" t="s">
        <v>201</v>
      </c>
      <c r="B22" s="44">
        <f t="shared" si="4"/>
        <v>0</v>
      </c>
      <c r="C22" s="44">
        <f t="shared" si="4"/>
        <v>0</v>
      </c>
      <c r="D22" s="86"/>
      <c r="E22" s="86"/>
      <c r="F22" s="87"/>
      <c r="G22" s="87"/>
      <c r="H22" s="87"/>
      <c r="I22" s="87"/>
      <c r="J22" s="86"/>
      <c r="K22" s="86"/>
      <c r="L22" s="86"/>
      <c r="M22" s="86"/>
      <c r="N22" s="86"/>
      <c r="O22" s="86"/>
    </row>
    <row r="23" spans="1:15" s="51" customFormat="1" ht="21.75" customHeight="1">
      <c r="A23" s="41" t="s">
        <v>202</v>
      </c>
      <c r="B23" s="44">
        <f t="shared" si="4"/>
        <v>0</v>
      </c>
      <c r="C23" s="44">
        <f t="shared" si="4"/>
        <v>0</v>
      </c>
      <c r="D23" s="86"/>
      <c r="E23" s="86"/>
      <c r="F23" s="87"/>
      <c r="G23" s="87"/>
      <c r="H23" s="87"/>
      <c r="I23" s="87"/>
      <c r="J23" s="86"/>
      <c r="K23" s="86"/>
      <c r="L23" s="86"/>
      <c r="M23" s="86"/>
      <c r="N23" s="86"/>
      <c r="O23" s="86"/>
    </row>
    <row r="24" spans="1:15" s="51" customFormat="1" ht="21.75" customHeight="1">
      <c r="A24" s="41" t="s">
        <v>203</v>
      </c>
      <c r="B24" s="44">
        <f t="shared" si="4"/>
        <v>0</v>
      </c>
      <c r="C24" s="44">
        <f t="shared" si="4"/>
        <v>0</v>
      </c>
      <c r="D24" s="86"/>
      <c r="E24" s="86"/>
      <c r="F24" s="87"/>
      <c r="G24" s="87"/>
      <c r="H24" s="87"/>
      <c r="I24" s="87"/>
      <c r="J24" s="86"/>
      <c r="K24" s="86"/>
      <c r="L24" s="86"/>
      <c r="M24" s="86"/>
      <c r="N24" s="86"/>
      <c r="O24" s="86"/>
    </row>
    <row r="25" spans="1:15" s="51" customFormat="1" ht="21.75" customHeight="1">
      <c r="A25" s="41" t="s">
        <v>204</v>
      </c>
      <c r="B25" s="44">
        <f t="shared" si="4"/>
        <v>1261</v>
      </c>
      <c r="C25" s="44">
        <f t="shared" si="4"/>
        <v>88039</v>
      </c>
      <c r="D25" s="86"/>
      <c r="E25" s="86"/>
      <c r="F25" s="87">
        <v>608</v>
      </c>
      <c r="G25" s="87">
        <v>61267</v>
      </c>
      <c r="H25" s="87"/>
      <c r="I25" s="87"/>
      <c r="J25" s="86">
        <v>373</v>
      </c>
      <c r="K25" s="86">
        <v>10837</v>
      </c>
      <c r="L25" s="86">
        <v>130</v>
      </c>
      <c r="M25" s="86">
        <v>6427</v>
      </c>
      <c r="N25" s="86">
        <v>150</v>
      </c>
      <c r="O25" s="86">
        <v>9508</v>
      </c>
    </row>
    <row r="26" spans="1:15" s="51" customFormat="1" ht="21.75" customHeight="1">
      <c r="A26" s="41" t="s">
        <v>205</v>
      </c>
      <c r="B26" s="44">
        <f t="shared" si="4"/>
        <v>2681</v>
      </c>
      <c r="C26" s="44">
        <f t="shared" si="4"/>
        <v>122858</v>
      </c>
      <c r="D26" s="86">
        <v>1</v>
      </c>
      <c r="E26" s="86">
        <v>7016</v>
      </c>
      <c r="F26" s="87">
        <v>952</v>
      </c>
      <c r="G26" s="87">
        <v>77329</v>
      </c>
      <c r="H26" s="87"/>
      <c r="I26" s="87"/>
      <c r="J26" s="86">
        <v>949</v>
      </c>
      <c r="K26" s="86">
        <v>23839</v>
      </c>
      <c r="L26" s="86">
        <v>454</v>
      </c>
      <c r="M26" s="86">
        <v>11745</v>
      </c>
      <c r="N26" s="86">
        <v>325</v>
      </c>
      <c r="O26" s="86">
        <v>2929</v>
      </c>
    </row>
    <row r="27" spans="1:15" s="51" customFormat="1" ht="21.75" customHeight="1">
      <c r="A27" s="41" t="s">
        <v>206</v>
      </c>
      <c r="B27" s="44">
        <f t="shared" si="4"/>
        <v>26</v>
      </c>
      <c r="C27" s="44">
        <f t="shared" si="4"/>
        <v>14417</v>
      </c>
      <c r="D27" s="86"/>
      <c r="E27" s="86"/>
      <c r="F27" s="87">
        <v>15</v>
      </c>
      <c r="G27" s="87">
        <v>9851</v>
      </c>
      <c r="H27" s="87"/>
      <c r="I27" s="87"/>
      <c r="J27" s="86">
        <v>6</v>
      </c>
      <c r="K27" s="86">
        <v>1165</v>
      </c>
      <c r="L27" s="86">
        <v>2</v>
      </c>
      <c r="M27" s="86">
        <v>1451</v>
      </c>
      <c r="N27" s="86">
        <v>3</v>
      </c>
      <c r="O27" s="86">
        <v>1950</v>
      </c>
    </row>
    <row r="28" spans="1:15">
      <c r="F28" s="81"/>
      <c r="G28" s="81"/>
      <c r="H28" s="81"/>
      <c r="I28" s="81"/>
    </row>
    <row r="29" spans="1:15"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</sheetData>
  <mergeCells count="9">
    <mergeCell ref="A1:O1"/>
    <mergeCell ref="A3:A4"/>
    <mergeCell ref="B3:C3"/>
    <mergeCell ref="D3:E3"/>
    <mergeCell ref="F3:G3"/>
    <mergeCell ref="H3:I3"/>
    <mergeCell ref="J3:K3"/>
    <mergeCell ref="L3:M3"/>
    <mergeCell ref="N3:O3"/>
  </mergeCells>
  <phoneticPr fontId="2" type="noConversion"/>
  <pageMargins left="0.62992125984251968" right="0" top="0.59055118110236227" bottom="0.39370078740157483" header="0.43307086614173229" footer="0.51181102362204722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"/>
  <sheetViews>
    <sheetView zoomScale="85" zoomScaleNormal="85" workbookViewId="0">
      <selection activeCell="A3" sqref="A3:B4"/>
    </sheetView>
  </sheetViews>
  <sheetFormatPr defaultRowHeight="13.5"/>
  <cols>
    <col min="1" max="1" width="3.44140625" style="77" customWidth="1"/>
    <col min="2" max="2" width="10.77734375" style="77" customWidth="1"/>
    <col min="3" max="3" width="9.88671875" style="77" customWidth="1"/>
    <col min="4" max="4" width="11.77734375" style="77" customWidth="1"/>
    <col min="5" max="5" width="7.33203125" style="77" customWidth="1"/>
    <col min="6" max="6" width="9.21875" style="77" customWidth="1"/>
    <col min="7" max="7" width="8.88671875" style="77"/>
    <col min="8" max="8" width="11.88671875" style="77" customWidth="1"/>
    <col min="9" max="11" width="8.88671875" style="78"/>
    <col min="12" max="12" width="13" style="78" customWidth="1"/>
    <col min="13" max="16384" width="8.88671875" style="78"/>
  </cols>
  <sheetData>
    <row r="1" spans="1:8" ht="18.75">
      <c r="A1" s="76" t="s">
        <v>3</v>
      </c>
    </row>
    <row r="2" spans="1:8">
      <c r="H2" s="79" t="s">
        <v>4</v>
      </c>
    </row>
    <row r="3" spans="1:8" s="103" customFormat="1" ht="23.25" customHeight="1">
      <c r="A3" s="174" t="s">
        <v>5</v>
      </c>
      <c r="B3" s="174"/>
      <c r="C3" s="174" t="s">
        <v>6</v>
      </c>
      <c r="D3" s="174"/>
      <c r="E3" s="174" t="s">
        <v>7</v>
      </c>
      <c r="F3" s="174"/>
      <c r="G3" s="174" t="s">
        <v>8</v>
      </c>
      <c r="H3" s="174"/>
    </row>
    <row r="4" spans="1:8" s="103" customFormat="1" ht="23.25" customHeight="1" thickBot="1">
      <c r="A4" s="175"/>
      <c r="B4" s="175"/>
      <c r="C4" s="104" t="s">
        <v>9</v>
      </c>
      <c r="D4" s="104" t="s">
        <v>10</v>
      </c>
      <c r="E4" s="104" t="s">
        <v>9</v>
      </c>
      <c r="F4" s="104" t="s">
        <v>10</v>
      </c>
      <c r="G4" s="104" t="s">
        <v>9</v>
      </c>
      <c r="H4" s="104" t="s">
        <v>10</v>
      </c>
    </row>
    <row r="5" spans="1:8" s="103" customFormat="1" ht="23.25" customHeight="1" thickBot="1">
      <c r="A5" s="176" t="s">
        <v>11</v>
      </c>
      <c r="B5" s="177"/>
      <c r="C5" s="90">
        <f t="shared" ref="C5:H5" si="0">SUM(C6,C16)</f>
        <v>188520</v>
      </c>
      <c r="D5" s="90">
        <f t="shared" si="0"/>
        <v>12672798</v>
      </c>
      <c r="E5" s="90">
        <f t="shared" si="0"/>
        <v>67748</v>
      </c>
      <c r="F5" s="90">
        <f t="shared" si="0"/>
        <v>5738559</v>
      </c>
      <c r="G5" s="90">
        <f t="shared" si="0"/>
        <v>120772</v>
      </c>
      <c r="H5" s="90">
        <f t="shared" si="0"/>
        <v>6934239</v>
      </c>
    </row>
    <row r="6" spans="1:8" s="103" customFormat="1" ht="23.25" customHeight="1" thickBot="1">
      <c r="A6" s="178" t="s">
        <v>218</v>
      </c>
      <c r="B6" s="105" t="s">
        <v>12</v>
      </c>
      <c r="C6" s="106">
        <f t="shared" ref="C6:H6" si="1">SUM(C7:C15)</f>
        <v>91227</v>
      </c>
      <c r="D6" s="106">
        <f t="shared" si="1"/>
        <v>3090938</v>
      </c>
      <c r="E6" s="106">
        <f t="shared" si="1"/>
        <v>33948</v>
      </c>
      <c r="F6" s="106">
        <f t="shared" si="1"/>
        <v>1303549</v>
      </c>
      <c r="G6" s="106">
        <f t="shared" si="1"/>
        <v>57279</v>
      </c>
      <c r="H6" s="106">
        <f t="shared" si="1"/>
        <v>1787389</v>
      </c>
    </row>
    <row r="7" spans="1:8" s="103" customFormat="1" ht="23.25" customHeight="1">
      <c r="A7" s="172"/>
      <c r="B7" s="107" t="s">
        <v>13</v>
      </c>
      <c r="C7" s="108">
        <f t="shared" ref="C7:D15" si="2">SUM(E7,G7)</f>
        <v>668</v>
      </c>
      <c r="D7" s="108">
        <f t="shared" si="2"/>
        <v>1190720</v>
      </c>
      <c r="E7" s="109">
        <v>172</v>
      </c>
      <c r="F7" s="110">
        <v>337714</v>
      </c>
      <c r="G7" s="109">
        <v>496</v>
      </c>
      <c r="H7" s="110">
        <v>853006</v>
      </c>
    </row>
    <row r="8" spans="1:8" s="103" customFormat="1" ht="23.25" customHeight="1">
      <c r="A8" s="172"/>
      <c r="B8" s="102" t="s">
        <v>187</v>
      </c>
      <c r="C8" s="108">
        <f t="shared" si="2"/>
        <v>2032</v>
      </c>
      <c r="D8" s="108">
        <f t="shared" si="2"/>
        <v>30370</v>
      </c>
      <c r="E8" s="111">
        <v>1047</v>
      </c>
      <c r="F8" s="112">
        <v>18482</v>
      </c>
      <c r="G8" s="111">
        <v>985</v>
      </c>
      <c r="H8" s="112">
        <v>11888</v>
      </c>
    </row>
    <row r="9" spans="1:8" s="103" customFormat="1" ht="23.25" customHeight="1">
      <c r="A9" s="172"/>
      <c r="B9" s="102" t="s">
        <v>188</v>
      </c>
      <c r="C9" s="108">
        <f>SUM(E9,G9)</f>
        <v>3381</v>
      </c>
      <c r="D9" s="108">
        <f>SUM(F9,H9)</f>
        <v>243266</v>
      </c>
      <c r="E9" s="111">
        <v>2057</v>
      </c>
      <c r="F9" s="112">
        <v>116946</v>
      </c>
      <c r="G9" s="111">
        <v>1324</v>
      </c>
      <c r="H9" s="112">
        <v>126320</v>
      </c>
    </row>
    <row r="10" spans="1:8" s="103" customFormat="1" ht="23.25" customHeight="1">
      <c r="A10" s="172"/>
      <c r="B10" s="102" t="s">
        <v>189</v>
      </c>
      <c r="C10" s="108">
        <f t="shared" si="2"/>
        <v>0</v>
      </c>
      <c r="D10" s="108">
        <f t="shared" si="2"/>
        <v>0</v>
      </c>
      <c r="E10" s="111">
        <v>0</v>
      </c>
      <c r="F10" s="112">
        <v>0</v>
      </c>
      <c r="G10" s="111">
        <v>0</v>
      </c>
      <c r="H10" s="112">
        <v>0</v>
      </c>
    </row>
    <row r="11" spans="1:8" s="103" customFormat="1" ht="23.25" customHeight="1">
      <c r="A11" s="172"/>
      <c r="B11" s="102" t="s">
        <v>190</v>
      </c>
      <c r="C11" s="108">
        <f t="shared" si="2"/>
        <v>92</v>
      </c>
      <c r="D11" s="108">
        <f t="shared" si="2"/>
        <v>52969</v>
      </c>
      <c r="E11" s="111">
        <v>1</v>
      </c>
      <c r="F11" s="112">
        <v>63</v>
      </c>
      <c r="G11" s="111">
        <v>91</v>
      </c>
      <c r="H11" s="112">
        <v>52906</v>
      </c>
    </row>
    <row r="12" spans="1:8" s="103" customFormat="1" ht="23.25" customHeight="1">
      <c r="A12" s="172"/>
      <c r="B12" s="102" t="s">
        <v>191</v>
      </c>
      <c r="C12" s="108">
        <f t="shared" si="2"/>
        <v>914</v>
      </c>
      <c r="D12" s="108">
        <f t="shared" si="2"/>
        <v>10716</v>
      </c>
      <c r="E12" s="111">
        <v>0</v>
      </c>
      <c r="F12" s="112">
        <v>0</v>
      </c>
      <c r="G12" s="111">
        <v>914</v>
      </c>
      <c r="H12" s="112">
        <v>10716</v>
      </c>
    </row>
    <row r="13" spans="1:8" s="103" customFormat="1" ht="23.25" customHeight="1">
      <c r="A13" s="172"/>
      <c r="B13" s="102" t="s">
        <v>192</v>
      </c>
      <c r="C13" s="108">
        <f t="shared" si="2"/>
        <v>848</v>
      </c>
      <c r="D13" s="108">
        <f t="shared" si="2"/>
        <v>41028</v>
      </c>
      <c r="E13" s="111">
        <v>0</v>
      </c>
      <c r="F13" s="112">
        <v>0</v>
      </c>
      <c r="G13" s="111">
        <v>848</v>
      </c>
      <c r="H13" s="112">
        <v>41028</v>
      </c>
    </row>
    <row r="14" spans="1:8" s="103" customFormat="1" ht="23.25" customHeight="1">
      <c r="A14" s="172"/>
      <c r="B14" s="102" t="s">
        <v>193</v>
      </c>
      <c r="C14" s="108">
        <f>SUM(E14,G14)</f>
        <v>29</v>
      </c>
      <c r="D14" s="108">
        <f>SUM(F14,H14)</f>
        <v>256</v>
      </c>
      <c r="E14" s="111">
        <v>0</v>
      </c>
      <c r="F14" s="112">
        <v>0</v>
      </c>
      <c r="G14" s="111">
        <v>29</v>
      </c>
      <c r="H14" s="112">
        <v>256</v>
      </c>
    </row>
    <row r="15" spans="1:8" s="103" customFormat="1" ht="23.25" customHeight="1" thickBot="1">
      <c r="A15" s="173"/>
      <c r="B15" s="104" t="s">
        <v>194</v>
      </c>
      <c r="C15" s="108">
        <f t="shared" si="2"/>
        <v>83263</v>
      </c>
      <c r="D15" s="108">
        <f t="shared" si="2"/>
        <v>1521613</v>
      </c>
      <c r="E15" s="113">
        <v>30671</v>
      </c>
      <c r="F15" s="114">
        <v>830344</v>
      </c>
      <c r="G15" s="113">
        <v>52592</v>
      </c>
      <c r="H15" s="114">
        <v>691269</v>
      </c>
    </row>
    <row r="16" spans="1:8" s="103" customFormat="1" ht="23.25" customHeight="1" thickBot="1">
      <c r="A16" s="171" t="s">
        <v>14</v>
      </c>
      <c r="B16" s="105" t="s">
        <v>12</v>
      </c>
      <c r="C16" s="91">
        <f t="shared" ref="C16:H16" si="3">SUM(C17:C27)</f>
        <v>97293</v>
      </c>
      <c r="D16" s="91">
        <f t="shared" si="3"/>
        <v>9581860</v>
      </c>
      <c r="E16" s="91">
        <f t="shared" si="3"/>
        <v>33800</v>
      </c>
      <c r="F16" s="91">
        <f t="shared" si="3"/>
        <v>4435010</v>
      </c>
      <c r="G16" s="91">
        <f t="shared" si="3"/>
        <v>63493</v>
      </c>
      <c r="H16" s="91">
        <f t="shared" si="3"/>
        <v>5146850</v>
      </c>
    </row>
    <row r="17" spans="1:8" s="103" customFormat="1" ht="23.25" customHeight="1">
      <c r="A17" s="172"/>
      <c r="B17" s="107" t="s">
        <v>15</v>
      </c>
      <c r="C17" s="115">
        <f t="shared" ref="C17:D27" si="4">SUM(E17,G17)</f>
        <v>39868</v>
      </c>
      <c r="D17" s="115">
        <f t="shared" si="4"/>
        <v>710937</v>
      </c>
      <c r="E17" s="110">
        <v>16602</v>
      </c>
      <c r="F17" s="110">
        <v>141511</v>
      </c>
      <c r="G17" s="110">
        <v>23266</v>
      </c>
      <c r="H17" s="110">
        <v>569426</v>
      </c>
    </row>
    <row r="18" spans="1:8" s="103" customFormat="1" ht="23.25" customHeight="1">
      <c r="A18" s="172"/>
      <c r="B18" s="102" t="s">
        <v>16</v>
      </c>
      <c r="C18" s="116">
        <f t="shared" si="4"/>
        <v>21173</v>
      </c>
      <c r="D18" s="116">
        <f t="shared" si="4"/>
        <v>1909633</v>
      </c>
      <c r="E18" s="112">
        <v>8723</v>
      </c>
      <c r="F18" s="112">
        <v>767338</v>
      </c>
      <c r="G18" s="112">
        <v>12450</v>
      </c>
      <c r="H18" s="112">
        <v>1142295</v>
      </c>
    </row>
    <row r="19" spans="1:8" s="103" customFormat="1" ht="23.25" customHeight="1">
      <c r="A19" s="172"/>
      <c r="B19" s="102" t="s">
        <v>17</v>
      </c>
      <c r="C19" s="116">
        <f t="shared" si="4"/>
        <v>30757</v>
      </c>
      <c r="D19" s="116">
        <f t="shared" si="4"/>
        <v>4774639</v>
      </c>
      <c r="E19" s="112">
        <v>7565</v>
      </c>
      <c r="F19" s="112">
        <v>2748904</v>
      </c>
      <c r="G19" s="112">
        <v>23192</v>
      </c>
      <c r="H19" s="112">
        <v>2025735</v>
      </c>
    </row>
    <row r="20" spans="1:8" s="103" customFormat="1" ht="23.25" customHeight="1">
      <c r="A20" s="172"/>
      <c r="B20" s="102" t="s">
        <v>199</v>
      </c>
      <c r="C20" s="116">
        <f t="shared" si="4"/>
        <v>0</v>
      </c>
      <c r="D20" s="116">
        <f t="shared" si="4"/>
        <v>0</v>
      </c>
      <c r="E20" s="112">
        <v>0</v>
      </c>
      <c r="F20" s="112">
        <v>0</v>
      </c>
      <c r="G20" s="112">
        <v>0</v>
      </c>
      <c r="H20" s="112">
        <v>0</v>
      </c>
    </row>
    <row r="21" spans="1:8" s="103" customFormat="1" ht="23.25" customHeight="1">
      <c r="A21" s="172"/>
      <c r="B21" s="102" t="s">
        <v>200</v>
      </c>
      <c r="C21" s="116">
        <f t="shared" si="4"/>
        <v>2328</v>
      </c>
      <c r="D21" s="116">
        <f t="shared" si="4"/>
        <v>2003738</v>
      </c>
      <c r="E21" s="112">
        <v>910</v>
      </c>
      <c r="F21" s="112">
        <v>777257</v>
      </c>
      <c r="G21" s="112">
        <v>1418</v>
      </c>
      <c r="H21" s="112">
        <v>1226481</v>
      </c>
    </row>
    <row r="22" spans="1:8" s="103" customFormat="1" ht="23.25" customHeight="1">
      <c r="A22" s="172"/>
      <c r="B22" s="102" t="s">
        <v>201</v>
      </c>
      <c r="C22" s="116">
        <f t="shared" si="4"/>
        <v>0</v>
      </c>
      <c r="D22" s="116">
        <f t="shared" si="4"/>
        <v>0</v>
      </c>
      <c r="E22" s="112">
        <v>0</v>
      </c>
      <c r="F22" s="112">
        <v>0</v>
      </c>
      <c r="G22" s="112">
        <v>0</v>
      </c>
      <c r="H22" s="112">
        <v>0</v>
      </c>
    </row>
    <row r="23" spans="1:8" s="103" customFormat="1" ht="23.25" customHeight="1">
      <c r="A23" s="172"/>
      <c r="B23" s="102" t="s">
        <v>202</v>
      </c>
      <c r="C23" s="116">
        <f t="shared" si="4"/>
        <v>0</v>
      </c>
      <c r="D23" s="116">
        <f t="shared" si="4"/>
        <v>0</v>
      </c>
      <c r="E23" s="112">
        <v>0</v>
      </c>
      <c r="F23" s="112">
        <v>0</v>
      </c>
      <c r="G23" s="112">
        <v>0</v>
      </c>
      <c r="H23" s="112">
        <v>0</v>
      </c>
    </row>
    <row r="24" spans="1:8" s="103" customFormat="1" ht="23.25" customHeight="1">
      <c r="A24" s="172"/>
      <c r="B24" s="102" t="s">
        <v>203</v>
      </c>
      <c r="C24" s="116">
        <f t="shared" si="4"/>
        <v>0</v>
      </c>
      <c r="D24" s="116">
        <f t="shared" si="4"/>
        <v>0</v>
      </c>
      <c r="E24" s="112">
        <v>0</v>
      </c>
      <c r="F24" s="112">
        <v>0</v>
      </c>
      <c r="G24" s="112">
        <v>0</v>
      </c>
      <c r="H24" s="112">
        <v>0</v>
      </c>
    </row>
    <row r="25" spans="1:8" s="103" customFormat="1" ht="23.25" customHeight="1">
      <c r="A25" s="172"/>
      <c r="B25" s="102" t="s">
        <v>204</v>
      </c>
      <c r="C25" s="116">
        <f t="shared" si="4"/>
        <v>1135</v>
      </c>
      <c r="D25" s="116">
        <f t="shared" si="4"/>
        <v>79235</v>
      </c>
      <c r="E25" s="112">
        <v>0</v>
      </c>
      <c r="F25" s="112">
        <v>0</v>
      </c>
      <c r="G25" s="112">
        <v>1135</v>
      </c>
      <c r="H25" s="112">
        <v>79235</v>
      </c>
    </row>
    <row r="26" spans="1:8" s="103" customFormat="1" ht="23.25" customHeight="1">
      <c r="A26" s="172"/>
      <c r="B26" s="102" t="s">
        <v>205</v>
      </c>
      <c r="C26" s="116">
        <f t="shared" si="4"/>
        <v>2011</v>
      </c>
      <c r="D26" s="116">
        <f t="shared" si="4"/>
        <v>92144</v>
      </c>
      <c r="E26" s="112">
        <v>0</v>
      </c>
      <c r="F26" s="112">
        <v>0</v>
      </c>
      <c r="G26" s="112">
        <v>2011</v>
      </c>
      <c r="H26" s="112">
        <v>92144</v>
      </c>
    </row>
    <row r="27" spans="1:8" s="103" customFormat="1" ht="23.25" customHeight="1">
      <c r="A27" s="173"/>
      <c r="B27" s="102" t="s">
        <v>206</v>
      </c>
      <c r="C27" s="116">
        <f t="shared" si="4"/>
        <v>21</v>
      </c>
      <c r="D27" s="116">
        <f t="shared" si="4"/>
        <v>11534</v>
      </c>
      <c r="E27" s="112">
        <v>0</v>
      </c>
      <c r="F27" s="112">
        <v>0</v>
      </c>
      <c r="G27" s="112">
        <v>21</v>
      </c>
      <c r="H27" s="112">
        <v>11534</v>
      </c>
    </row>
  </sheetData>
  <mergeCells count="7">
    <mergeCell ref="A16:A27"/>
    <mergeCell ref="A3:B4"/>
    <mergeCell ref="C3:D3"/>
    <mergeCell ref="E3:F3"/>
    <mergeCell ref="G3:H3"/>
    <mergeCell ref="A5:B5"/>
    <mergeCell ref="A6:A15"/>
  </mergeCells>
  <phoneticPr fontId="2" type="noConversion"/>
  <printOptions horizontalCentered="1"/>
  <pageMargins left="0.74803149606299213" right="0.74803149606299213" top="1.1299999999999999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showZeros="0" zoomScale="85" zoomScaleNormal="90" workbookViewId="0">
      <selection activeCell="A3" sqref="A3:A4"/>
    </sheetView>
  </sheetViews>
  <sheetFormatPr defaultRowHeight="13.5"/>
  <cols>
    <col min="1" max="1" width="9.88671875" style="53" customWidth="1"/>
    <col min="2" max="2" width="8.6640625" style="53" customWidth="1"/>
    <col min="3" max="3" width="13.21875" style="53" customWidth="1"/>
    <col min="4" max="4" width="7.21875" style="53" customWidth="1"/>
    <col min="5" max="5" width="10.88671875" style="53" customWidth="1"/>
    <col min="6" max="6" width="6.6640625" style="53" customWidth="1"/>
    <col min="7" max="7" width="10.77734375" style="53" customWidth="1"/>
    <col min="8" max="8" width="9.6640625" style="53" customWidth="1"/>
    <col min="9" max="9" width="11" style="53" customWidth="1"/>
    <col min="10" max="10" width="9.21875" style="53" customWidth="1"/>
    <col min="11" max="11" width="11.77734375" style="53" customWidth="1"/>
    <col min="12" max="12" width="8.77734375" style="53" customWidth="1"/>
    <col min="13" max="13" width="11.6640625" style="53" customWidth="1"/>
    <col min="14" max="16384" width="8.88671875" style="53"/>
  </cols>
  <sheetData>
    <row r="1" spans="1:13" s="51" customFormat="1" ht="22.5" customHeight="1">
      <c r="A1" s="163" t="s">
        <v>124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s="51" customFormat="1">
      <c r="A2" s="58" t="s">
        <v>84</v>
      </c>
      <c r="L2" s="71" t="s">
        <v>118</v>
      </c>
    </row>
    <row r="3" spans="1:13" s="51" customFormat="1" ht="23.1" customHeight="1">
      <c r="A3" s="164" t="s">
        <v>57</v>
      </c>
      <c r="B3" s="164" t="s">
        <v>30</v>
      </c>
      <c r="C3" s="164"/>
      <c r="D3" s="164" t="s">
        <v>86</v>
      </c>
      <c r="E3" s="164"/>
      <c r="F3" s="164" t="s">
        <v>59</v>
      </c>
      <c r="G3" s="164"/>
      <c r="H3" s="164" t="s">
        <v>87</v>
      </c>
      <c r="I3" s="164"/>
      <c r="J3" s="164" t="s">
        <v>116</v>
      </c>
      <c r="K3" s="164"/>
      <c r="L3" s="164" t="s">
        <v>88</v>
      </c>
      <c r="M3" s="164"/>
    </row>
    <row r="4" spans="1:13" s="51" customFormat="1" ht="23.1" customHeight="1" thickBot="1">
      <c r="A4" s="165"/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42" t="s">
        <v>60</v>
      </c>
      <c r="I4" s="42" t="s">
        <v>61</v>
      </c>
      <c r="J4" s="42" t="s">
        <v>60</v>
      </c>
      <c r="K4" s="42" t="s">
        <v>61</v>
      </c>
      <c r="L4" s="42" t="s">
        <v>60</v>
      </c>
      <c r="M4" s="42" t="s">
        <v>61</v>
      </c>
    </row>
    <row r="5" spans="1:13" s="51" customFormat="1" ht="21.75" customHeight="1" thickBot="1">
      <c r="A5" s="61" t="s">
        <v>85</v>
      </c>
      <c r="B5" s="73">
        <f t="shared" ref="B5:M5" si="0">+B6+B16</f>
        <v>12172</v>
      </c>
      <c r="C5" s="73">
        <f t="shared" si="0"/>
        <v>1504110</v>
      </c>
      <c r="D5" s="73">
        <f t="shared" si="0"/>
        <v>2166</v>
      </c>
      <c r="E5" s="73">
        <f t="shared" si="0"/>
        <v>502144</v>
      </c>
      <c r="F5" s="73">
        <f>+F6+F16</f>
        <v>494</v>
      </c>
      <c r="G5" s="73">
        <f>+G6+G16</f>
        <v>73837</v>
      </c>
      <c r="H5" s="90">
        <f t="shared" si="0"/>
        <v>8851</v>
      </c>
      <c r="I5" s="73">
        <f t="shared" si="0"/>
        <v>123531</v>
      </c>
      <c r="J5" s="73">
        <f t="shared" si="0"/>
        <v>148</v>
      </c>
      <c r="K5" s="73">
        <f t="shared" si="0"/>
        <v>403053</v>
      </c>
      <c r="L5" s="73">
        <f t="shared" si="0"/>
        <v>513</v>
      </c>
      <c r="M5" s="73">
        <f t="shared" si="0"/>
        <v>401545</v>
      </c>
    </row>
    <row r="6" spans="1:13" s="51" customFormat="1" ht="21.75" customHeight="1" thickBot="1">
      <c r="A6" s="54" t="s">
        <v>82</v>
      </c>
      <c r="B6" s="74">
        <f t="shared" ref="B6:M6" si="1">SUM(B7:B15)</f>
        <v>5642</v>
      </c>
      <c r="C6" s="74">
        <f t="shared" si="1"/>
        <v>324140</v>
      </c>
      <c r="D6" s="74">
        <f t="shared" si="1"/>
        <v>963</v>
      </c>
      <c r="E6" s="74">
        <f t="shared" si="1"/>
        <v>81673</v>
      </c>
      <c r="F6" s="74">
        <f>SUM(F7:F15)</f>
        <v>208</v>
      </c>
      <c r="G6" s="74">
        <f>SUM(G7:G15)</f>
        <v>7553</v>
      </c>
      <c r="H6" s="91">
        <f t="shared" si="1"/>
        <v>4171</v>
      </c>
      <c r="I6" s="74">
        <f t="shared" si="1"/>
        <v>26805</v>
      </c>
      <c r="J6" s="74">
        <f t="shared" si="1"/>
        <v>85</v>
      </c>
      <c r="K6" s="74">
        <f t="shared" si="1"/>
        <v>40158</v>
      </c>
      <c r="L6" s="74">
        <f t="shared" si="1"/>
        <v>215</v>
      </c>
      <c r="M6" s="74">
        <f t="shared" si="1"/>
        <v>167951</v>
      </c>
    </row>
    <row r="7" spans="1:13" s="51" customFormat="1" ht="21.75" customHeight="1">
      <c r="A7" s="43" t="s">
        <v>35</v>
      </c>
      <c r="B7" s="75">
        <f>SUM(D7,F7,H7,J7,L7)</f>
        <v>73</v>
      </c>
      <c r="C7" s="75">
        <f>SUM(E7,G7,I7,K7,M7)</f>
        <v>231082</v>
      </c>
      <c r="D7" s="93">
        <f>SUM('2-3-2'!D7,'2-3-3'!D7)</f>
        <v>17</v>
      </c>
      <c r="E7" s="93">
        <f>SUM('2-3-2'!E7,'2-3-3'!E7)</f>
        <v>50053</v>
      </c>
      <c r="F7" s="93">
        <f>SUM('2-3-2'!F7,'2-3-3'!F7)</f>
        <v>4</v>
      </c>
      <c r="G7" s="93">
        <f>SUM('2-3-2'!G7,'2-3-3'!G7)</f>
        <v>1648</v>
      </c>
      <c r="H7" s="93">
        <f>SUM('2-3-2'!H7,'2-3-3'!H7)</f>
        <v>46</v>
      </c>
      <c r="I7" s="93">
        <f>SUM('2-3-2'!I7,'2-3-3'!I7)</f>
        <v>8153</v>
      </c>
      <c r="J7" s="93">
        <f>SUM('2-3-2'!J7,'2-3-3'!J7)</f>
        <v>1</v>
      </c>
      <c r="K7" s="93">
        <f>SUM('2-3-2'!K7,'2-3-3'!K7)</f>
        <v>14259</v>
      </c>
      <c r="L7" s="93">
        <f>SUM('2-3-2'!L7,'2-3-3'!L7)</f>
        <v>5</v>
      </c>
      <c r="M7" s="93">
        <f>SUM('2-3-2'!M7,'2-3-3'!M7)</f>
        <v>156969</v>
      </c>
    </row>
    <row r="8" spans="1:13" s="51" customFormat="1" ht="21.75" customHeight="1">
      <c r="A8" s="41" t="s">
        <v>56</v>
      </c>
      <c r="B8" s="75">
        <f t="shared" ref="B8:C15" si="2">SUM(D8,F8,H8,J8,L8)</f>
        <v>5</v>
      </c>
      <c r="C8" s="75">
        <f t="shared" si="2"/>
        <v>98</v>
      </c>
      <c r="D8" s="93">
        <f>SUM('2-3-2'!D8,'2-3-3'!D8)</f>
        <v>0</v>
      </c>
      <c r="E8" s="93">
        <f>SUM('2-3-2'!E8,'2-3-3'!E8)</f>
        <v>0</v>
      </c>
      <c r="F8" s="93">
        <f>SUM('2-3-2'!F8,'2-3-3'!F8)</f>
        <v>0</v>
      </c>
      <c r="G8" s="93">
        <f>SUM('2-3-2'!G8,'2-3-3'!G8)</f>
        <v>0</v>
      </c>
      <c r="H8" s="93">
        <f>SUM('2-3-2'!H8,'2-3-3'!H8)</f>
        <v>0</v>
      </c>
      <c r="I8" s="93">
        <f>SUM('2-3-2'!I8,'2-3-3'!I8)</f>
        <v>0</v>
      </c>
      <c r="J8" s="93">
        <f>SUM('2-3-2'!J8,'2-3-3'!J8)</f>
        <v>3</v>
      </c>
      <c r="K8" s="93">
        <f>SUM('2-3-2'!K8,'2-3-3'!K8)</f>
        <v>77</v>
      </c>
      <c r="L8" s="93">
        <f>SUM('2-3-2'!L8,'2-3-3'!L8)</f>
        <v>2</v>
      </c>
      <c r="M8" s="93">
        <f>SUM('2-3-2'!M8,'2-3-3'!M8)</f>
        <v>21</v>
      </c>
    </row>
    <row r="9" spans="1:13" s="51" customFormat="1" ht="21.75" customHeight="1">
      <c r="A9" s="45" t="s">
        <v>67</v>
      </c>
      <c r="B9" s="75">
        <f t="shared" si="2"/>
        <v>23</v>
      </c>
      <c r="C9" s="75">
        <f t="shared" si="2"/>
        <v>20681</v>
      </c>
      <c r="D9" s="93">
        <f>SUM('2-3-2'!D9,'2-3-3'!D9)</f>
        <v>11</v>
      </c>
      <c r="E9" s="93">
        <f>SUM('2-3-2'!E9,'2-3-3'!E9)</f>
        <v>2799</v>
      </c>
      <c r="F9" s="93">
        <f>SUM('2-3-2'!F9,'2-3-3'!F9)</f>
        <v>0</v>
      </c>
      <c r="G9" s="93">
        <f>SUM('2-3-2'!G9,'2-3-3'!G9)</f>
        <v>0</v>
      </c>
      <c r="H9" s="93">
        <f>SUM('2-3-2'!H9,'2-3-3'!H9)</f>
        <v>0</v>
      </c>
      <c r="I9" s="93">
        <f>SUM('2-3-2'!I9,'2-3-3'!I9)</f>
        <v>0</v>
      </c>
      <c r="J9" s="93">
        <f>SUM('2-3-2'!J9,'2-3-3'!J9)</f>
        <v>11</v>
      </c>
      <c r="K9" s="93">
        <f>SUM('2-3-2'!K9,'2-3-3'!K9)</f>
        <v>17695</v>
      </c>
      <c r="L9" s="93">
        <f>SUM('2-3-2'!L9,'2-3-3'!L9)</f>
        <v>1</v>
      </c>
      <c r="M9" s="93">
        <f>SUM('2-3-2'!M9,'2-3-3'!M9)</f>
        <v>187</v>
      </c>
    </row>
    <row r="10" spans="1:13" s="51" customFormat="1" ht="21.75" customHeight="1">
      <c r="A10" s="41" t="s">
        <v>47</v>
      </c>
      <c r="B10" s="75">
        <f t="shared" si="2"/>
        <v>0</v>
      </c>
      <c r="C10" s="75">
        <f t="shared" si="2"/>
        <v>0</v>
      </c>
      <c r="D10" s="93">
        <f>SUM('2-3-2'!D10,'2-3-3'!D10)</f>
        <v>0</v>
      </c>
      <c r="E10" s="93">
        <f>SUM('2-3-2'!E10,'2-3-3'!E10)</f>
        <v>0</v>
      </c>
      <c r="F10" s="93">
        <f>SUM('2-3-2'!F10,'2-3-3'!F10)</f>
        <v>0</v>
      </c>
      <c r="G10" s="93">
        <f>SUM('2-3-2'!G10,'2-3-3'!G10)</f>
        <v>0</v>
      </c>
      <c r="H10" s="93">
        <f>SUM('2-3-2'!H10,'2-3-3'!H10)</f>
        <v>0</v>
      </c>
      <c r="I10" s="93">
        <f>SUM('2-3-2'!I10,'2-3-3'!I10)</f>
        <v>0</v>
      </c>
      <c r="J10" s="93">
        <f>SUM('2-3-2'!J10,'2-3-3'!J10)</f>
        <v>0</v>
      </c>
      <c r="K10" s="93">
        <f>SUM('2-3-2'!K10,'2-3-3'!K10)</f>
        <v>0</v>
      </c>
      <c r="L10" s="93">
        <f>SUM('2-3-2'!L10,'2-3-3'!L10)</f>
        <v>0</v>
      </c>
      <c r="M10" s="93">
        <f>SUM('2-3-2'!M10,'2-3-3'!M10)</f>
        <v>0</v>
      </c>
    </row>
    <row r="11" spans="1:13" s="51" customFormat="1" ht="21.75" customHeight="1">
      <c r="A11" s="41" t="s">
        <v>69</v>
      </c>
      <c r="B11" s="75">
        <f t="shared" si="2"/>
        <v>9</v>
      </c>
      <c r="C11" s="75">
        <f t="shared" si="2"/>
        <v>2244</v>
      </c>
      <c r="D11" s="93">
        <f>SUM('2-3-2'!D11,'2-3-3'!D11)</f>
        <v>2</v>
      </c>
      <c r="E11" s="93">
        <f>SUM('2-3-2'!E11,'2-3-3'!E11)</f>
        <v>1052</v>
      </c>
      <c r="F11" s="93">
        <f>SUM('2-3-2'!F11,'2-3-3'!F11)</f>
        <v>1</v>
      </c>
      <c r="G11" s="93">
        <f>SUM('2-3-2'!G11,'2-3-3'!G11)</f>
        <v>989</v>
      </c>
      <c r="H11" s="93">
        <f>SUM('2-3-2'!H11,'2-3-3'!H11)</f>
        <v>6</v>
      </c>
      <c r="I11" s="93">
        <f>SUM('2-3-2'!I11,'2-3-3'!I11)</f>
        <v>203</v>
      </c>
      <c r="J11" s="93">
        <f>SUM('2-3-2'!J11,'2-3-3'!J11)</f>
        <v>0</v>
      </c>
      <c r="K11" s="93">
        <f>SUM('2-3-2'!K11,'2-3-3'!K11)</f>
        <v>0</v>
      </c>
      <c r="L11" s="93">
        <f>SUM('2-3-2'!L11,'2-3-3'!L11)</f>
        <v>0</v>
      </c>
      <c r="M11" s="93">
        <f>SUM('2-3-2'!M11,'2-3-3'!M11)</f>
        <v>0</v>
      </c>
    </row>
    <row r="12" spans="1:13" s="51" customFormat="1" ht="21.75" customHeight="1">
      <c r="A12" s="41" t="s">
        <v>70</v>
      </c>
      <c r="B12" s="75">
        <f t="shared" si="2"/>
        <v>273</v>
      </c>
      <c r="C12" s="75">
        <f t="shared" si="2"/>
        <v>3377</v>
      </c>
      <c r="D12" s="93">
        <f>SUM('2-3-2'!D12,'2-3-3'!D12)</f>
        <v>47</v>
      </c>
      <c r="E12" s="93">
        <f>SUM('2-3-2'!E12,'2-3-3'!E12)</f>
        <v>546</v>
      </c>
      <c r="F12" s="93">
        <f>SUM('2-3-2'!F12,'2-3-3'!F12)</f>
        <v>5</v>
      </c>
      <c r="G12" s="93">
        <f>SUM('2-3-2'!G12,'2-3-3'!G12)</f>
        <v>105</v>
      </c>
      <c r="H12" s="93">
        <f>SUM('2-3-2'!H12,'2-3-3'!H12)</f>
        <v>212</v>
      </c>
      <c r="I12" s="93">
        <f>SUM('2-3-2'!I12,'2-3-3'!I12)</f>
        <v>2637</v>
      </c>
      <c r="J12" s="93">
        <f>SUM('2-3-2'!J12,'2-3-3'!J12)</f>
        <v>7</v>
      </c>
      <c r="K12" s="93">
        <f>SUM('2-3-2'!K12,'2-3-3'!K12)</f>
        <v>60</v>
      </c>
      <c r="L12" s="93">
        <f>SUM('2-3-2'!L12,'2-3-3'!L12)</f>
        <v>2</v>
      </c>
      <c r="M12" s="93">
        <f>SUM('2-3-2'!M12,'2-3-3'!M12)</f>
        <v>29</v>
      </c>
    </row>
    <row r="13" spans="1:13" s="51" customFormat="1" ht="21.75" customHeight="1">
      <c r="A13" s="41" t="s">
        <v>38</v>
      </c>
      <c r="B13" s="75">
        <f t="shared" si="2"/>
        <v>135</v>
      </c>
      <c r="C13" s="75">
        <f t="shared" si="2"/>
        <v>9852</v>
      </c>
      <c r="D13" s="93">
        <f>SUM('2-3-2'!D13,'2-3-3'!D13)</f>
        <v>44</v>
      </c>
      <c r="E13" s="93">
        <f>SUM('2-3-2'!E13,'2-3-3'!E13)</f>
        <v>4906</v>
      </c>
      <c r="F13" s="93">
        <f>SUM('2-3-2'!F13,'2-3-3'!F13)</f>
        <v>17</v>
      </c>
      <c r="G13" s="93">
        <f>SUM('2-3-2'!G13,'2-3-3'!G13)</f>
        <v>86</v>
      </c>
      <c r="H13" s="93">
        <f>SUM('2-3-2'!H13,'2-3-3'!H13)</f>
        <v>68</v>
      </c>
      <c r="I13" s="93">
        <f>SUM('2-3-2'!I13,'2-3-3'!I13)</f>
        <v>636</v>
      </c>
      <c r="J13" s="93">
        <f>SUM('2-3-2'!J13,'2-3-3'!J13)</f>
        <v>4</v>
      </c>
      <c r="K13" s="93">
        <f>SUM('2-3-2'!K13,'2-3-3'!K13)</f>
        <v>1744</v>
      </c>
      <c r="L13" s="93">
        <f>SUM('2-3-2'!L13,'2-3-3'!L13)</f>
        <v>2</v>
      </c>
      <c r="M13" s="93">
        <f>SUM('2-3-2'!M13,'2-3-3'!M13)</f>
        <v>2480</v>
      </c>
    </row>
    <row r="14" spans="1:13" s="51" customFormat="1" ht="21.75" customHeight="1">
      <c r="A14" s="41" t="s">
        <v>39</v>
      </c>
      <c r="B14" s="75">
        <f t="shared" si="2"/>
        <v>19</v>
      </c>
      <c r="C14" s="75">
        <f t="shared" si="2"/>
        <v>224</v>
      </c>
      <c r="D14" s="93">
        <f>SUM('2-3-2'!D14,'2-3-3'!D14)</f>
        <v>2</v>
      </c>
      <c r="E14" s="93">
        <f>SUM('2-3-2'!E14,'2-3-3'!E14)</f>
        <v>9</v>
      </c>
      <c r="F14" s="93">
        <f>SUM('2-3-2'!F14,'2-3-3'!F14)</f>
        <v>0</v>
      </c>
      <c r="G14" s="93">
        <f>SUM('2-3-2'!G14,'2-3-3'!G14)</f>
        <v>0</v>
      </c>
      <c r="H14" s="93">
        <f>SUM('2-3-2'!H14,'2-3-3'!H14)</f>
        <v>2</v>
      </c>
      <c r="I14" s="93">
        <f>SUM('2-3-2'!I14,'2-3-3'!I14)</f>
        <v>28</v>
      </c>
      <c r="J14" s="93">
        <f>SUM('2-3-2'!J14,'2-3-3'!J14)</f>
        <v>15</v>
      </c>
      <c r="K14" s="93">
        <f>SUM('2-3-2'!K14,'2-3-3'!K14)</f>
        <v>187</v>
      </c>
      <c r="L14" s="93">
        <f>SUM('2-3-2'!L14,'2-3-3'!L14)</f>
        <v>0</v>
      </c>
      <c r="M14" s="93">
        <f>SUM('2-3-2'!M14,'2-3-3'!M14)</f>
        <v>0</v>
      </c>
    </row>
    <row r="15" spans="1:13" s="51" customFormat="1" ht="21.75" customHeight="1" thickBot="1">
      <c r="A15" s="41" t="s">
        <v>1</v>
      </c>
      <c r="B15" s="75">
        <f t="shared" si="2"/>
        <v>5105</v>
      </c>
      <c r="C15" s="75">
        <f t="shared" si="2"/>
        <v>56582</v>
      </c>
      <c r="D15" s="93">
        <f>SUM('2-3-2'!D15,'2-3-3'!D15)</f>
        <v>840</v>
      </c>
      <c r="E15" s="93">
        <f>SUM('2-3-2'!E15,'2-3-3'!E15)</f>
        <v>22308</v>
      </c>
      <c r="F15" s="93">
        <f>SUM('2-3-2'!F15,'2-3-3'!F15)</f>
        <v>181</v>
      </c>
      <c r="G15" s="93">
        <f>SUM('2-3-2'!G15,'2-3-3'!G15)</f>
        <v>4725</v>
      </c>
      <c r="H15" s="93">
        <f>SUM('2-3-2'!H15,'2-3-3'!H15)</f>
        <v>3837</v>
      </c>
      <c r="I15" s="93">
        <f>SUM('2-3-2'!I15,'2-3-3'!I15)</f>
        <v>15148</v>
      </c>
      <c r="J15" s="93">
        <f>SUM('2-3-2'!J15,'2-3-3'!J15)</f>
        <v>44</v>
      </c>
      <c r="K15" s="93">
        <f>SUM('2-3-2'!K15,'2-3-3'!K15)</f>
        <v>6136</v>
      </c>
      <c r="L15" s="93">
        <f>SUM('2-3-2'!L15,'2-3-3'!L15)</f>
        <v>203</v>
      </c>
      <c r="M15" s="93">
        <f>SUM('2-3-2'!M15,'2-3-3'!M15)</f>
        <v>8265</v>
      </c>
    </row>
    <row r="16" spans="1:13" s="51" customFormat="1" ht="21.75" customHeight="1" thickBot="1">
      <c r="A16" s="56" t="s">
        <v>83</v>
      </c>
      <c r="B16" s="74">
        <f>SUM(B17:B27)</f>
        <v>6530</v>
      </c>
      <c r="C16" s="74">
        <f>SUM(C17:C27)</f>
        <v>1179970</v>
      </c>
      <c r="D16" s="74">
        <f t="shared" ref="D16:M16" si="3">SUM(D17:D27)</f>
        <v>1203</v>
      </c>
      <c r="E16" s="74">
        <f t="shared" si="3"/>
        <v>420471</v>
      </c>
      <c r="F16" s="74">
        <f>SUM(F17:F27)</f>
        <v>286</v>
      </c>
      <c r="G16" s="74">
        <f>SUM(G17:G27)</f>
        <v>66284</v>
      </c>
      <c r="H16" s="91">
        <f t="shared" si="3"/>
        <v>4680</v>
      </c>
      <c r="I16" s="74">
        <f t="shared" si="3"/>
        <v>96726</v>
      </c>
      <c r="J16" s="74">
        <f t="shared" si="3"/>
        <v>63</v>
      </c>
      <c r="K16" s="74">
        <f t="shared" si="3"/>
        <v>362895</v>
      </c>
      <c r="L16" s="74">
        <f t="shared" si="3"/>
        <v>298</v>
      </c>
      <c r="M16" s="74">
        <f t="shared" si="3"/>
        <v>233594</v>
      </c>
    </row>
    <row r="17" spans="1:13" s="51" customFormat="1" ht="21.75" customHeight="1">
      <c r="A17" s="43" t="s">
        <v>23</v>
      </c>
      <c r="B17" s="75">
        <f>SUM(D17,F17,H17,J17,L17)</f>
        <v>2933</v>
      </c>
      <c r="C17" s="75">
        <f>SUM(E17,G17,I17,K17,M17)</f>
        <v>106538</v>
      </c>
      <c r="D17" s="75">
        <f>SUM('2-3-2'!D17,'2-3-3'!D17)</f>
        <v>268</v>
      </c>
      <c r="E17" s="75">
        <f>SUM('2-3-2'!E17,'2-3-3'!E17)</f>
        <v>63785</v>
      </c>
      <c r="F17" s="75">
        <f>SUM('2-3-2'!F17,'2-3-3'!F17)</f>
        <v>44</v>
      </c>
      <c r="G17" s="75">
        <f>SUM('2-3-2'!G17,'2-3-3'!G17)</f>
        <v>2617</v>
      </c>
      <c r="H17" s="75">
        <f>SUM('2-3-2'!H17,'2-3-3'!H17)</f>
        <v>2554</v>
      </c>
      <c r="I17" s="75">
        <f>SUM('2-3-2'!I17,'2-3-3'!I17)</f>
        <v>28870</v>
      </c>
      <c r="J17" s="75">
        <f>SUM('2-3-2'!J17,'2-3-3'!J17)</f>
        <v>12</v>
      </c>
      <c r="K17" s="75">
        <f>SUM('2-3-2'!K17,'2-3-3'!K17)</f>
        <v>617</v>
      </c>
      <c r="L17" s="75">
        <f>SUM('2-3-2'!L17,'2-3-3'!L17)</f>
        <v>55</v>
      </c>
      <c r="M17" s="75">
        <f>SUM('2-3-2'!M17,'2-3-3'!M17)</f>
        <v>10649</v>
      </c>
    </row>
    <row r="18" spans="1:13" s="51" customFormat="1" ht="21.75" customHeight="1">
      <c r="A18" s="41" t="s">
        <v>24</v>
      </c>
      <c r="B18" s="75">
        <f t="shared" ref="B18:C27" si="4">SUM(D18,F18,H18,J18,L18)</f>
        <v>1004</v>
      </c>
      <c r="C18" s="75">
        <f t="shared" si="4"/>
        <v>119085</v>
      </c>
      <c r="D18" s="75">
        <f>SUM('2-3-2'!D18,'2-3-3'!D18)</f>
        <v>135</v>
      </c>
      <c r="E18" s="75">
        <f>SUM('2-3-2'!E18,'2-3-3'!E18)</f>
        <v>35614</v>
      </c>
      <c r="F18" s="75">
        <f>SUM('2-3-2'!F18,'2-3-3'!F18)</f>
        <v>20</v>
      </c>
      <c r="G18" s="75">
        <f>SUM('2-3-2'!G18,'2-3-3'!G18)</f>
        <v>397</v>
      </c>
      <c r="H18" s="75">
        <f>SUM('2-3-2'!H18,'2-3-3'!H18)</f>
        <v>780</v>
      </c>
      <c r="I18" s="75">
        <f>SUM('2-3-2'!I18,'2-3-3'!I18)</f>
        <v>8614</v>
      </c>
      <c r="J18" s="75">
        <f>SUM('2-3-2'!J18,'2-3-3'!J18)</f>
        <v>30</v>
      </c>
      <c r="K18" s="75">
        <f>SUM('2-3-2'!K18,'2-3-3'!K18)</f>
        <v>45029</v>
      </c>
      <c r="L18" s="75">
        <f>SUM('2-3-2'!L18,'2-3-3'!L18)</f>
        <v>39</v>
      </c>
      <c r="M18" s="75">
        <f>SUM('2-3-2'!M18,'2-3-3'!M18)</f>
        <v>29431</v>
      </c>
    </row>
    <row r="19" spans="1:13" s="51" customFormat="1" ht="21.75" customHeight="1">
      <c r="A19" s="41" t="s">
        <v>74</v>
      </c>
      <c r="B19" s="75">
        <f t="shared" si="4"/>
        <v>2026</v>
      </c>
      <c r="C19" s="75">
        <f t="shared" si="4"/>
        <v>159055</v>
      </c>
      <c r="D19" s="75">
        <f>SUM('2-3-2'!D19,'2-3-3'!D19)</f>
        <v>663</v>
      </c>
      <c r="E19" s="75">
        <f>SUM('2-3-2'!E19,'2-3-3'!E19)</f>
        <v>68357</v>
      </c>
      <c r="F19" s="75">
        <f>SUM('2-3-2'!F19,'2-3-3'!F19)</f>
        <v>195</v>
      </c>
      <c r="G19" s="75">
        <f>SUM('2-3-2'!G19,'2-3-3'!G19)</f>
        <v>22643</v>
      </c>
      <c r="H19" s="75">
        <f>SUM('2-3-2'!H19,'2-3-3'!H19)</f>
        <v>1036</v>
      </c>
      <c r="I19" s="75">
        <f>SUM('2-3-2'!I19,'2-3-3'!I19)</f>
        <v>55204</v>
      </c>
      <c r="J19" s="75">
        <f>SUM('2-3-2'!J19,'2-3-3'!J19)</f>
        <v>7</v>
      </c>
      <c r="K19" s="75">
        <f>SUM('2-3-2'!K19,'2-3-3'!K19)</f>
        <v>663</v>
      </c>
      <c r="L19" s="75">
        <f>SUM('2-3-2'!L19,'2-3-3'!L19)</f>
        <v>125</v>
      </c>
      <c r="M19" s="75">
        <f>SUM('2-3-2'!M19,'2-3-3'!M19)</f>
        <v>12188</v>
      </c>
    </row>
    <row r="20" spans="1:13" s="51" customFormat="1" ht="21.75" customHeight="1">
      <c r="A20" s="41" t="s">
        <v>26</v>
      </c>
      <c r="B20" s="75">
        <f t="shared" si="4"/>
        <v>0</v>
      </c>
      <c r="C20" s="75">
        <f t="shared" si="4"/>
        <v>0</v>
      </c>
      <c r="D20" s="75">
        <f>SUM('2-3-2'!D20,'2-3-3'!D20)</f>
        <v>0</v>
      </c>
      <c r="E20" s="75">
        <f>SUM('2-3-2'!E20,'2-3-3'!E20)</f>
        <v>0</v>
      </c>
      <c r="F20" s="75">
        <f>SUM('2-3-2'!F20,'2-3-3'!F20)</f>
        <v>0</v>
      </c>
      <c r="G20" s="75">
        <f>SUM('2-3-2'!G20,'2-3-3'!G20)</f>
        <v>0</v>
      </c>
      <c r="H20" s="75">
        <f>SUM('2-3-2'!H20,'2-3-3'!H20)</f>
        <v>0</v>
      </c>
      <c r="I20" s="75">
        <f>SUM('2-3-2'!I20,'2-3-3'!I20)</f>
        <v>0</v>
      </c>
      <c r="J20" s="75">
        <f>SUM('2-3-2'!J20,'2-3-3'!J20)</f>
        <v>0</v>
      </c>
      <c r="K20" s="75">
        <f>SUM('2-3-2'!K20,'2-3-3'!K20)</f>
        <v>0</v>
      </c>
      <c r="L20" s="75">
        <f>SUM('2-3-2'!L20,'2-3-3'!L20)</f>
        <v>0</v>
      </c>
      <c r="M20" s="75">
        <f>SUM('2-3-2'!M20,'2-3-3'!M20)</f>
        <v>0</v>
      </c>
    </row>
    <row r="21" spans="1:13" s="51" customFormat="1" ht="21.75" customHeight="1">
      <c r="A21" s="41" t="s">
        <v>52</v>
      </c>
      <c r="B21" s="75">
        <f t="shared" si="4"/>
        <v>89</v>
      </c>
      <c r="C21" s="75">
        <f t="shared" si="4"/>
        <v>748621</v>
      </c>
      <c r="D21" s="75">
        <f>SUM('2-3-2'!D21,'2-3-3'!D21)</f>
        <v>62</v>
      </c>
      <c r="E21" s="75">
        <f>SUM('2-3-2'!E21,'2-3-3'!E21)</f>
        <v>239177</v>
      </c>
      <c r="F21" s="75">
        <f>SUM('2-3-2'!F21,'2-3-3'!F21)</f>
        <v>9</v>
      </c>
      <c r="G21" s="75">
        <f>SUM('2-3-2'!G21,'2-3-3'!G21)</f>
        <v>40310</v>
      </c>
      <c r="H21" s="75">
        <f>SUM('2-3-2'!H21,'2-3-3'!H21)</f>
        <v>0</v>
      </c>
      <c r="I21" s="75">
        <f>SUM('2-3-2'!I21,'2-3-3'!I21)</f>
        <v>0</v>
      </c>
      <c r="J21" s="75">
        <f>SUM('2-3-2'!J21,'2-3-3'!J21)</f>
        <v>8</v>
      </c>
      <c r="K21" s="75">
        <f>SUM('2-3-2'!K21,'2-3-3'!K21)</f>
        <v>312877</v>
      </c>
      <c r="L21" s="75">
        <f>SUM('2-3-2'!L21,'2-3-3'!L21)</f>
        <v>10</v>
      </c>
      <c r="M21" s="75">
        <f>SUM('2-3-2'!M21,'2-3-3'!M21)</f>
        <v>156257</v>
      </c>
    </row>
    <row r="22" spans="1:13" s="51" customFormat="1" ht="21.75" customHeight="1">
      <c r="A22" s="41" t="s">
        <v>77</v>
      </c>
      <c r="B22" s="75">
        <f t="shared" si="4"/>
        <v>0</v>
      </c>
      <c r="C22" s="75">
        <f t="shared" si="4"/>
        <v>0</v>
      </c>
      <c r="D22" s="75">
        <f>SUM('2-3-2'!D22,'2-3-3'!D22)</f>
        <v>0</v>
      </c>
      <c r="E22" s="75">
        <f>SUM('2-3-2'!E22,'2-3-3'!E22)</f>
        <v>0</v>
      </c>
      <c r="F22" s="75">
        <f>SUM('2-3-2'!F22,'2-3-3'!F22)</f>
        <v>0</v>
      </c>
      <c r="G22" s="75">
        <f>SUM('2-3-2'!G22,'2-3-3'!G22)</f>
        <v>0</v>
      </c>
      <c r="H22" s="75">
        <f>SUM('2-3-2'!H22,'2-3-3'!H22)</f>
        <v>0</v>
      </c>
      <c r="I22" s="75">
        <f>SUM('2-3-2'!I22,'2-3-3'!I22)</f>
        <v>0</v>
      </c>
      <c r="J22" s="75">
        <f>SUM('2-3-2'!J22,'2-3-3'!J22)</f>
        <v>0</v>
      </c>
      <c r="K22" s="75">
        <f>SUM('2-3-2'!K22,'2-3-3'!K22)</f>
        <v>0</v>
      </c>
      <c r="L22" s="75">
        <f>SUM('2-3-2'!L22,'2-3-3'!L22)</f>
        <v>0</v>
      </c>
      <c r="M22" s="75">
        <f>SUM('2-3-2'!M22,'2-3-3'!M22)</f>
        <v>0</v>
      </c>
    </row>
    <row r="23" spans="1:13" s="51" customFormat="1" ht="21.75" customHeight="1">
      <c r="A23" s="41" t="s">
        <v>2</v>
      </c>
      <c r="B23" s="75">
        <f t="shared" si="4"/>
        <v>0</v>
      </c>
      <c r="C23" s="75">
        <f t="shared" si="4"/>
        <v>0</v>
      </c>
      <c r="D23" s="75">
        <f>SUM('2-3-2'!D23,'2-3-3'!D23)</f>
        <v>0</v>
      </c>
      <c r="E23" s="75">
        <f>SUM('2-3-2'!E23,'2-3-3'!E23)</f>
        <v>0</v>
      </c>
      <c r="F23" s="75">
        <f>SUM('2-3-2'!F23,'2-3-3'!F23)</f>
        <v>0</v>
      </c>
      <c r="G23" s="75">
        <f>SUM('2-3-2'!G23,'2-3-3'!G23)</f>
        <v>0</v>
      </c>
      <c r="H23" s="75">
        <f>SUM('2-3-2'!H23,'2-3-3'!H23)</f>
        <v>0</v>
      </c>
      <c r="I23" s="75">
        <f>SUM('2-3-2'!I23,'2-3-3'!I23)</f>
        <v>0</v>
      </c>
      <c r="J23" s="75">
        <f>SUM('2-3-2'!J23,'2-3-3'!J23)</f>
        <v>0</v>
      </c>
      <c r="K23" s="75">
        <f>SUM('2-3-2'!K23,'2-3-3'!K23)</f>
        <v>0</v>
      </c>
      <c r="L23" s="75">
        <f>SUM('2-3-2'!L23,'2-3-3'!L23)</f>
        <v>0</v>
      </c>
      <c r="M23" s="75">
        <f>SUM('2-3-2'!M23,'2-3-3'!M23)</f>
        <v>0</v>
      </c>
    </row>
    <row r="24" spans="1:13" s="51" customFormat="1" ht="21.75" customHeight="1">
      <c r="A24" s="41" t="s">
        <v>79</v>
      </c>
      <c r="B24" s="75">
        <f t="shared" si="4"/>
        <v>0</v>
      </c>
      <c r="C24" s="75">
        <f t="shared" si="4"/>
        <v>0</v>
      </c>
      <c r="D24" s="75">
        <f>SUM('2-3-2'!D24,'2-3-3'!D24)</f>
        <v>0</v>
      </c>
      <c r="E24" s="75">
        <f>SUM('2-3-2'!E24,'2-3-3'!E24)</f>
        <v>0</v>
      </c>
      <c r="F24" s="75">
        <f>SUM('2-3-2'!F24,'2-3-3'!F24)</f>
        <v>0</v>
      </c>
      <c r="G24" s="75">
        <f>SUM('2-3-2'!G24,'2-3-3'!G24)</f>
        <v>0</v>
      </c>
      <c r="H24" s="75">
        <f>SUM('2-3-2'!H24,'2-3-3'!H24)</f>
        <v>0</v>
      </c>
      <c r="I24" s="75">
        <f>SUM('2-3-2'!I24,'2-3-3'!I24)</f>
        <v>0</v>
      </c>
      <c r="J24" s="75">
        <f>SUM('2-3-2'!J24,'2-3-3'!J24)</f>
        <v>0</v>
      </c>
      <c r="K24" s="75">
        <f>SUM('2-3-2'!K24,'2-3-3'!K24)</f>
        <v>0</v>
      </c>
      <c r="L24" s="75">
        <f>SUM('2-3-2'!L24,'2-3-3'!L24)</f>
        <v>0</v>
      </c>
      <c r="M24" s="75">
        <f>SUM('2-3-2'!M24,'2-3-3'!M24)</f>
        <v>0</v>
      </c>
    </row>
    <row r="25" spans="1:13" s="51" customFormat="1" ht="21.75" customHeight="1">
      <c r="A25" s="41" t="s">
        <v>27</v>
      </c>
      <c r="B25" s="75">
        <f t="shared" si="4"/>
        <v>120</v>
      </c>
      <c r="C25" s="75">
        <f t="shared" si="4"/>
        <v>13048</v>
      </c>
      <c r="D25" s="75">
        <f>SUM('2-3-2'!D25,'2-3-3'!D25)</f>
        <v>18</v>
      </c>
      <c r="E25" s="75">
        <f>SUM('2-3-2'!E25,'2-3-3'!E25)</f>
        <v>969</v>
      </c>
      <c r="F25" s="75">
        <f>SUM('2-3-2'!F25,'2-3-3'!F25)</f>
        <v>0</v>
      </c>
      <c r="G25" s="75">
        <f>SUM('2-3-2'!G25,'2-3-3'!G25)</f>
        <v>0</v>
      </c>
      <c r="H25" s="75">
        <f>SUM('2-3-2'!H25,'2-3-3'!H25)</f>
        <v>68</v>
      </c>
      <c r="I25" s="75">
        <f>SUM('2-3-2'!I25,'2-3-3'!I25)</f>
        <v>839</v>
      </c>
      <c r="J25" s="75">
        <f>SUM('2-3-2'!J25,'2-3-3'!J25)</f>
        <v>0</v>
      </c>
      <c r="K25" s="75">
        <f>SUM('2-3-2'!K25,'2-3-3'!K25)</f>
        <v>0</v>
      </c>
      <c r="L25" s="75">
        <f>SUM('2-3-2'!L25,'2-3-3'!L25)</f>
        <v>34</v>
      </c>
      <c r="M25" s="75">
        <f>SUM('2-3-2'!M25,'2-3-3'!M25)</f>
        <v>11240</v>
      </c>
    </row>
    <row r="26" spans="1:13" s="51" customFormat="1" ht="21.75" customHeight="1">
      <c r="A26" s="41" t="s">
        <v>28</v>
      </c>
      <c r="B26" s="75">
        <f t="shared" si="4"/>
        <v>353</v>
      </c>
      <c r="C26" s="75">
        <f t="shared" si="4"/>
        <v>30639</v>
      </c>
      <c r="D26" s="75">
        <f>SUM('2-3-2'!D26,'2-3-3'!D26)</f>
        <v>57</v>
      </c>
      <c r="E26" s="75">
        <f>SUM('2-3-2'!E26,'2-3-3'!E26)</f>
        <v>12569</v>
      </c>
      <c r="F26" s="75">
        <f>SUM('2-3-2'!F26,'2-3-3'!F26)</f>
        <v>18</v>
      </c>
      <c r="G26" s="75">
        <f>SUM('2-3-2'!G26,'2-3-3'!G26)</f>
        <v>317</v>
      </c>
      <c r="H26" s="75">
        <f>SUM('2-3-2'!H26,'2-3-3'!H26)</f>
        <v>240</v>
      </c>
      <c r="I26" s="75">
        <f>SUM('2-3-2'!I26,'2-3-3'!I26)</f>
        <v>2923</v>
      </c>
      <c r="J26" s="75">
        <f>SUM('2-3-2'!J26,'2-3-3'!J26)</f>
        <v>3</v>
      </c>
      <c r="K26" s="75">
        <f>SUM('2-3-2'!K26,'2-3-3'!K26)</f>
        <v>1001</v>
      </c>
      <c r="L26" s="75">
        <f>SUM('2-3-2'!L26,'2-3-3'!L26)</f>
        <v>35</v>
      </c>
      <c r="M26" s="75">
        <f>SUM('2-3-2'!M26,'2-3-3'!M26)</f>
        <v>13829</v>
      </c>
    </row>
    <row r="27" spans="1:13" s="51" customFormat="1" ht="21.75" customHeight="1">
      <c r="A27" s="41" t="s">
        <v>65</v>
      </c>
      <c r="B27" s="75">
        <f t="shared" si="4"/>
        <v>5</v>
      </c>
      <c r="C27" s="75">
        <f t="shared" si="4"/>
        <v>2984</v>
      </c>
      <c r="D27" s="75">
        <f>SUM('2-3-2'!D27,'2-3-3'!D27)</f>
        <v>0</v>
      </c>
      <c r="E27" s="75">
        <f>SUM('2-3-2'!E27,'2-3-3'!E27)</f>
        <v>0</v>
      </c>
      <c r="F27" s="75">
        <f>SUM('2-3-2'!F27,'2-3-3'!F27)</f>
        <v>0</v>
      </c>
      <c r="G27" s="75">
        <f>SUM('2-3-2'!G27,'2-3-3'!G27)</f>
        <v>0</v>
      </c>
      <c r="H27" s="75">
        <f>SUM('2-3-2'!H27,'2-3-3'!H27)</f>
        <v>2</v>
      </c>
      <c r="I27" s="75">
        <f>SUM('2-3-2'!I27,'2-3-3'!I27)</f>
        <v>276</v>
      </c>
      <c r="J27" s="75">
        <f>SUM('2-3-2'!J27,'2-3-3'!J27)</f>
        <v>3</v>
      </c>
      <c r="K27" s="75">
        <f>SUM('2-3-2'!K27,'2-3-3'!K27)</f>
        <v>2708</v>
      </c>
      <c r="L27" s="75">
        <f>SUM('2-3-2'!L27,'2-3-3'!L27)</f>
        <v>0</v>
      </c>
      <c r="M27" s="75">
        <f>SUM('2-3-2'!M27,'2-3-3'!M27)</f>
        <v>0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92" right="0.27" top="0.66" bottom="0.26" header="0.46" footer="0.18"/>
  <pageSetup paperSize="9" scale="8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showZeros="0" zoomScale="85" zoomScaleNormal="90" workbookViewId="0">
      <pane xSplit="3" ySplit="6" topLeftCell="D7" activePane="bottomRight" state="frozen"/>
      <selection activeCell="C7" sqref="C7"/>
      <selection pane="topRight" activeCell="C7" sqref="C7"/>
      <selection pane="bottomLeft" activeCell="C7" sqref="C7"/>
      <selection pane="bottomRight" activeCell="A3" sqref="A3:A4"/>
    </sheetView>
  </sheetViews>
  <sheetFormatPr defaultRowHeight="13.5"/>
  <cols>
    <col min="1" max="1" width="9.88671875" style="4" customWidth="1"/>
    <col min="2" max="2" width="8.88671875" style="4"/>
    <col min="3" max="3" width="10.6640625" style="4" customWidth="1"/>
    <col min="4" max="4" width="8.88671875" style="4" customWidth="1"/>
    <col min="5" max="5" width="12.109375" style="4" customWidth="1"/>
    <col min="6" max="6" width="11.44140625" style="4" customWidth="1"/>
    <col min="7" max="7" width="11.5546875" style="4" customWidth="1"/>
    <col min="8" max="8" width="7.5546875" style="4" customWidth="1"/>
    <col min="9" max="9" width="11.33203125" style="4" customWidth="1"/>
    <col min="10" max="10" width="9.6640625" style="4" customWidth="1"/>
    <col min="11" max="11" width="10.77734375" style="4" customWidth="1"/>
    <col min="12" max="12" width="8.44140625" style="4" customWidth="1"/>
    <col min="13" max="13" width="9.77734375" style="4" customWidth="1"/>
    <col min="14" max="16384" width="8.88671875" style="53"/>
  </cols>
  <sheetData>
    <row r="1" spans="1:13" s="51" customFormat="1" ht="22.5" customHeight="1">
      <c r="A1" s="163" t="s">
        <v>209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s="51" customFormat="1">
      <c r="A2" s="59" t="s">
        <v>172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72" t="s">
        <v>173</v>
      </c>
    </row>
    <row r="3" spans="1:13" s="51" customFormat="1" ht="23.1" customHeight="1">
      <c r="A3" s="164" t="s">
        <v>174</v>
      </c>
      <c r="B3" s="164" t="s">
        <v>175</v>
      </c>
      <c r="C3" s="164"/>
      <c r="D3" s="164" t="s">
        <v>210</v>
      </c>
      <c r="E3" s="164"/>
      <c r="F3" s="164" t="s">
        <v>181</v>
      </c>
      <c r="G3" s="164"/>
      <c r="H3" s="164" t="s">
        <v>211</v>
      </c>
      <c r="I3" s="164"/>
      <c r="J3" s="164" t="s">
        <v>212</v>
      </c>
      <c r="K3" s="164"/>
      <c r="L3" s="164" t="s">
        <v>213</v>
      </c>
      <c r="M3" s="164"/>
    </row>
    <row r="4" spans="1:13" s="51" customFormat="1" ht="23.1" customHeight="1" thickBot="1">
      <c r="A4" s="165"/>
      <c r="B4" s="42" t="s">
        <v>182</v>
      </c>
      <c r="C4" s="42" t="s">
        <v>183</v>
      </c>
      <c r="D4" s="42" t="s">
        <v>182</v>
      </c>
      <c r="E4" s="42" t="s">
        <v>183</v>
      </c>
      <c r="F4" s="42" t="s">
        <v>182</v>
      </c>
      <c r="G4" s="42" t="s">
        <v>183</v>
      </c>
      <c r="H4" s="42" t="s">
        <v>182</v>
      </c>
      <c r="I4" s="42" t="s">
        <v>183</v>
      </c>
      <c r="J4" s="42" t="s">
        <v>182</v>
      </c>
      <c r="K4" s="42" t="s">
        <v>183</v>
      </c>
      <c r="L4" s="42" t="s">
        <v>182</v>
      </c>
      <c r="M4" s="42" t="s">
        <v>183</v>
      </c>
    </row>
    <row r="5" spans="1:13" s="51" customFormat="1" ht="21.75" customHeight="1" thickBot="1">
      <c r="A5" s="61" t="s">
        <v>184</v>
      </c>
      <c r="B5" s="73">
        <f t="shared" ref="B5:M5" si="0">+B6+B16</f>
        <v>21</v>
      </c>
      <c r="C5" s="73">
        <f t="shared" si="0"/>
        <v>878</v>
      </c>
      <c r="D5" s="73">
        <f t="shared" si="0"/>
        <v>17</v>
      </c>
      <c r="E5" s="73">
        <f t="shared" si="0"/>
        <v>424</v>
      </c>
      <c r="F5" s="73">
        <f>+F6+F16</f>
        <v>0</v>
      </c>
      <c r="G5" s="73">
        <f>+G6+G16</f>
        <v>0</v>
      </c>
      <c r="H5" s="73">
        <f t="shared" si="0"/>
        <v>0</v>
      </c>
      <c r="I5" s="73">
        <f t="shared" si="0"/>
        <v>0</v>
      </c>
      <c r="J5" s="73">
        <f t="shared" si="0"/>
        <v>3</v>
      </c>
      <c r="K5" s="73">
        <f t="shared" si="0"/>
        <v>77</v>
      </c>
      <c r="L5" s="73">
        <f t="shared" si="0"/>
        <v>1</v>
      </c>
      <c r="M5" s="73">
        <f t="shared" si="0"/>
        <v>377</v>
      </c>
    </row>
    <row r="6" spans="1:13" s="51" customFormat="1" ht="21.75" customHeight="1" thickBot="1">
      <c r="A6" s="54" t="s">
        <v>185</v>
      </c>
      <c r="B6" s="74">
        <f t="shared" ref="B6:M6" si="1">SUM(B7:B15)</f>
        <v>11</v>
      </c>
      <c r="C6" s="74">
        <f t="shared" si="1"/>
        <v>118</v>
      </c>
      <c r="D6" s="74">
        <f t="shared" si="1"/>
        <v>8</v>
      </c>
      <c r="E6" s="74">
        <f t="shared" si="1"/>
        <v>41</v>
      </c>
      <c r="F6" s="74">
        <f>SUM(F7:F15)</f>
        <v>0</v>
      </c>
      <c r="G6" s="74">
        <f>SUM(G7:G15)</f>
        <v>0</v>
      </c>
      <c r="H6" s="74">
        <f t="shared" si="1"/>
        <v>0</v>
      </c>
      <c r="I6" s="74">
        <f t="shared" si="1"/>
        <v>0</v>
      </c>
      <c r="J6" s="74">
        <f t="shared" si="1"/>
        <v>3</v>
      </c>
      <c r="K6" s="74">
        <f t="shared" si="1"/>
        <v>77</v>
      </c>
      <c r="L6" s="74">
        <f t="shared" si="1"/>
        <v>0</v>
      </c>
      <c r="M6" s="74">
        <f t="shared" si="1"/>
        <v>0</v>
      </c>
    </row>
    <row r="7" spans="1:13" s="51" customFormat="1" ht="21.75" customHeight="1">
      <c r="A7" s="43" t="s">
        <v>186</v>
      </c>
      <c r="B7" s="75">
        <f>SUM(D7,F7,H7,J7,L7)</f>
        <v>0</v>
      </c>
      <c r="C7" s="75">
        <f>SUM(E7,G7,I7,K7,M7)</f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s="51" customFormat="1" ht="21.75" customHeight="1">
      <c r="A8" s="41" t="s">
        <v>187</v>
      </c>
      <c r="B8" s="75">
        <f t="shared" ref="B8:C15" si="2">SUM(D8,F8,H8,J8,L8)</f>
        <v>3</v>
      </c>
      <c r="C8" s="75">
        <f t="shared" si="2"/>
        <v>77</v>
      </c>
      <c r="D8" s="80"/>
      <c r="E8" s="80"/>
      <c r="F8" s="80"/>
      <c r="G8" s="80"/>
      <c r="H8" s="80"/>
      <c r="I8" s="80"/>
      <c r="J8" s="80">
        <v>3</v>
      </c>
      <c r="K8" s="80">
        <v>77</v>
      </c>
      <c r="L8" s="80"/>
      <c r="M8" s="80"/>
    </row>
    <row r="9" spans="1:13" s="51" customFormat="1" ht="21.75" customHeight="1">
      <c r="A9" s="45" t="s">
        <v>188</v>
      </c>
      <c r="B9" s="75">
        <f t="shared" si="2"/>
        <v>0</v>
      </c>
      <c r="C9" s="75">
        <f t="shared" si="2"/>
        <v>0</v>
      </c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s="51" customFormat="1" ht="21.75" customHeight="1">
      <c r="A10" s="41" t="s">
        <v>189</v>
      </c>
      <c r="B10" s="75">
        <f t="shared" si="2"/>
        <v>0</v>
      </c>
      <c r="C10" s="75">
        <f t="shared" si="2"/>
        <v>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s="51" customFormat="1" ht="21.75" customHeight="1">
      <c r="A11" s="41" t="s">
        <v>190</v>
      </c>
      <c r="B11" s="75">
        <f t="shared" si="2"/>
        <v>0</v>
      </c>
      <c r="C11" s="75">
        <f t="shared" si="2"/>
        <v>0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3" s="51" customFormat="1" ht="21.75" customHeight="1">
      <c r="A12" s="41" t="s">
        <v>191</v>
      </c>
      <c r="B12" s="75">
        <f t="shared" si="2"/>
        <v>0</v>
      </c>
      <c r="C12" s="75">
        <f t="shared" si="2"/>
        <v>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3" s="51" customFormat="1" ht="21.75" customHeight="1">
      <c r="A13" s="41" t="s">
        <v>192</v>
      </c>
      <c r="B13" s="75">
        <f t="shared" si="2"/>
        <v>0</v>
      </c>
      <c r="C13" s="75">
        <f t="shared" si="2"/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pans="1:13" s="51" customFormat="1" ht="21.75" customHeight="1">
      <c r="A14" s="41" t="s">
        <v>193</v>
      </c>
      <c r="B14" s="75">
        <f t="shared" si="2"/>
        <v>0</v>
      </c>
      <c r="C14" s="75">
        <f t="shared" si="2"/>
        <v>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 s="51" customFormat="1" ht="21.75" customHeight="1" thickBot="1">
      <c r="A15" s="41" t="s">
        <v>194</v>
      </c>
      <c r="B15" s="75">
        <f t="shared" si="2"/>
        <v>8</v>
      </c>
      <c r="C15" s="75">
        <f t="shared" si="2"/>
        <v>41</v>
      </c>
      <c r="D15" s="80">
        <v>8</v>
      </c>
      <c r="E15" s="80">
        <v>41</v>
      </c>
      <c r="F15" s="80"/>
      <c r="G15" s="80"/>
      <c r="H15" s="80"/>
      <c r="I15" s="80"/>
      <c r="J15" s="80"/>
      <c r="K15" s="80"/>
      <c r="L15" s="80"/>
      <c r="M15" s="80"/>
    </row>
    <row r="16" spans="1:13" s="51" customFormat="1" ht="21.75" customHeight="1" thickBot="1">
      <c r="A16" s="56" t="s">
        <v>195</v>
      </c>
      <c r="B16" s="74">
        <f t="shared" ref="B16:M16" si="3">SUM(B17:B27)</f>
        <v>10</v>
      </c>
      <c r="C16" s="74">
        <f t="shared" si="3"/>
        <v>760</v>
      </c>
      <c r="D16" s="74">
        <f t="shared" si="3"/>
        <v>9</v>
      </c>
      <c r="E16" s="74">
        <f t="shared" si="3"/>
        <v>383</v>
      </c>
      <c r="F16" s="74">
        <f>SUM(F17:F27)</f>
        <v>0</v>
      </c>
      <c r="G16" s="74">
        <f>SUM(G17:G27)</f>
        <v>0</v>
      </c>
      <c r="H16" s="74">
        <f t="shared" si="3"/>
        <v>0</v>
      </c>
      <c r="I16" s="74">
        <f t="shared" si="3"/>
        <v>0</v>
      </c>
      <c r="J16" s="74">
        <f t="shared" si="3"/>
        <v>0</v>
      </c>
      <c r="K16" s="74">
        <f t="shared" si="3"/>
        <v>0</v>
      </c>
      <c r="L16" s="74">
        <f t="shared" si="3"/>
        <v>1</v>
      </c>
      <c r="M16" s="74">
        <f t="shared" si="3"/>
        <v>377</v>
      </c>
    </row>
    <row r="17" spans="1:13" s="51" customFormat="1" ht="21.75" customHeight="1">
      <c r="A17" s="43" t="s">
        <v>196</v>
      </c>
      <c r="B17" s="75">
        <f>SUM(D17,F17,H17,J17,L17)</f>
        <v>0</v>
      </c>
      <c r="C17" s="75">
        <f>SUM(E17,G17,I17,K17,M17)</f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s="51" customFormat="1" ht="21.75" customHeight="1">
      <c r="A18" s="41" t="s">
        <v>197</v>
      </c>
      <c r="B18" s="75">
        <f t="shared" ref="B18:C27" si="4">SUM(D18,F18,H18,J18,L18)</f>
        <v>3</v>
      </c>
      <c r="C18" s="75">
        <f t="shared" si="4"/>
        <v>35</v>
      </c>
      <c r="D18" s="80">
        <v>3</v>
      </c>
      <c r="E18" s="80">
        <v>35</v>
      </c>
      <c r="F18" s="80"/>
      <c r="G18" s="80"/>
      <c r="H18" s="80"/>
      <c r="I18" s="80"/>
      <c r="J18" s="80"/>
      <c r="K18" s="80"/>
      <c r="L18" s="80"/>
      <c r="M18" s="80"/>
    </row>
    <row r="19" spans="1:13" s="51" customFormat="1" ht="21.75" customHeight="1">
      <c r="A19" s="41" t="s">
        <v>198</v>
      </c>
      <c r="B19" s="75">
        <f t="shared" si="4"/>
        <v>5</v>
      </c>
      <c r="C19" s="75">
        <f t="shared" si="4"/>
        <v>123</v>
      </c>
      <c r="D19" s="80">
        <v>5</v>
      </c>
      <c r="E19" s="80">
        <v>123</v>
      </c>
      <c r="F19" s="80"/>
      <c r="G19" s="80"/>
      <c r="H19" s="80"/>
      <c r="I19" s="80"/>
      <c r="J19" s="80"/>
      <c r="K19" s="80"/>
      <c r="L19" s="80"/>
      <c r="M19" s="80"/>
    </row>
    <row r="20" spans="1:13" s="51" customFormat="1" ht="21.75" customHeight="1">
      <c r="A20" s="41" t="s">
        <v>199</v>
      </c>
      <c r="B20" s="75">
        <f t="shared" si="4"/>
        <v>0</v>
      </c>
      <c r="C20" s="75">
        <f t="shared" si="4"/>
        <v>0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</row>
    <row r="21" spans="1:13" s="51" customFormat="1" ht="21.75" customHeight="1">
      <c r="A21" s="41" t="s">
        <v>200</v>
      </c>
      <c r="B21" s="75">
        <f t="shared" si="4"/>
        <v>2</v>
      </c>
      <c r="C21" s="75">
        <f t="shared" si="4"/>
        <v>602</v>
      </c>
      <c r="D21" s="80">
        <v>1</v>
      </c>
      <c r="E21" s="80">
        <v>225</v>
      </c>
      <c r="F21" s="80"/>
      <c r="G21" s="80"/>
      <c r="H21" s="80"/>
      <c r="I21" s="80"/>
      <c r="J21" s="80"/>
      <c r="K21" s="80"/>
      <c r="L21" s="80">
        <v>1</v>
      </c>
      <c r="M21" s="80">
        <v>377</v>
      </c>
    </row>
    <row r="22" spans="1:13" s="51" customFormat="1" ht="21.75" customHeight="1">
      <c r="A22" s="41" t="s">
        <v>201</v>
      </c>
      <c r="B22" s="75">
        <f t="shared" si="4"/>
        <v>0</v>
      </c>
      <c r="C22" s="75">
        <f t="shared" si="4"/>
        <v>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3" spans="1:13" s="51" customFormat="1" ht="21.75" customHeight="1">
      <c r="A23" s="41" t="s">
        <v>202</v>
      </c>
      <c r="B23" s="75">
        <f t="shared" si="4"/>
        <v>0</v>
      </c>
      <c r="C23" s="75">
        <f t="shared" si="4"/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1:13" s="51" customFormat="1" ht="21.75" customHeight="1">
      <c r="A24" s="41" t="s">
        <v>203</v>
      </c>
      <c r="B24" s="75">
        <f t="shared" si="4"/>
        <v>0</v>
      </c>
      <c r="C24" s="75">
        <f t="shared" si="4"/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3" s="51" customFormat="1" ht="21.75" customHeight="1">
      <c r="A25" s="41" t="s">
        <v>204</v>
      </c>
      <c r="B25" s="75">
        <f t="shared" si="4"/>
        <v>0</v>
      </c>
      <c r="C25" s="75">
        <f t="shared" si="4"/>
        <v>0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s="51" customFormat="1" ht="21.75" customHeight="1">
      <c r="A26" s="41" t="s">
        <v>205</v>
      </c>
      <c r="B26" s="75">
        <f t="shared" si="4"/>
        <v>0</v>
      </c>
      <c r="C26" s="75">
        <f t="shared" si="4"/>
        <v>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s="51" customFormat="1" ht="21.75" customHeight="1">
      <c r="A27" s="41" t="s">
        <v>206</v>
      </c>
      <c r="B27" s="75">
        <f t="shared" si="4"/>
        <v>0</v>
      </c>
      <c r="C27" s="75">
        <f t="shared" si="4"/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 type="noConversion"/>
  <pageMargins left="0.6" right="0.38" top="0.43307086614173229" bottom="0.39370078740157483" header="0.35433070866141736" footer="0.31496062992125984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징수실적</vt:lpstr>
      <vt:lpstr>1-3-1</vt:lpstr>
      <vt:lpstr>1-3-2</vt:lpstr>
      <vt:lpstr>1-3-3</vt:lpstr>
      <vt:lpstr>1-1채권확보</vt:lpstr>
      <vt:lpstr>2-3-1</vt:lpstr>
      <vt:lpstr>2-3-2</vt:lpstr>
      <vt:lpstr>2-3-3</vt:lpstr>
      <vt:lpstr>3-3-1</vt:lpstr>
      <vt:lpstr>3-3-2</vt:lpstr>
      <vt:lpstr>3-3-3</vt:lpstr>
      <vt:lpstr>'1-3-2'!Print_Area</vt:lpstr>
      <vt:lpstr>'1-3-3'!Print_Area</vt:lpstr>
      <vt:lpstr>'3-3-2'!Print_Area</vt:lpstr>
      <vt:lpstr>'3-3-3'!Print_Area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2015-01-09T02:15:37Z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