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L44" i="18"/>
  <c r="R44"/>
  <c r="Q44"/>
  <c r="R33"/>
  <c r="R30"/>
  <c r="R8" s="1"/>
  <c r="Q33"/>
  <c r="Q30"/>
  <c r="Q8" s="1"/>
  <c r="R23"/>
  <c r="Q23"/>
  <c r="R15"/>
  <c r="Q15"/>
  <c r="R12"/>
  <c r="Q12"/>
  <c r="Q10" s="1"/>
  <c r="M45"/>
  <c r="H15"/>
  <c r="G15"/>
  <c r="M11"/>
  <c r="N11"/>
  <c r="O11"/>
  <c r="P11"/>
  <c r="E12"/>
  <c r="F12"/>
  <c r="G12"/>
  <c r="H12"/>
  <c r="H10" s="1"/>
  <c r="H9" s="1"/>
  <c r="I12"/>
  <c r="J12"/>
  <c r="P12" s="1"/>
  <c r="K12"/>
  <c r="L12"/>
  <c r="M13"/>
  <c r="N13"/>
  <c r="O13"/>
  <c r="P13"/>
  <c r="M14"/>
  <c r="N14"/>
  <c r="O14"/>
  <c r="P14"/>
  <c r="E15"/>
  <c r="F15"/>
  <c r="I15"/>
  <c r="J15"/>
  <c r="N15" s="1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E10" s="1"/>
  <c r="F23"/>
  <c r="G23"/>
  <c r="H23"/>
  <c r="I23"/>
  <c r="J23"/>
  <c r="K23"/>
  <c r="K10" s="1"/>
  <c r="K7" s="1"/>
  <c r="K6" s="1"/>
  <c r="L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M23" s="1"/>
  <c r="N29"/>
  <c r="O29"/>
  <c r="P29"/>
  <c r="M31"/>
  <c r="N31"/>
  <c r="O31"/>
  <c r="P31"/>
  <c r="M32"/>
  <c r="N32"/>
  <c r="O32"/>
  <c r="P32"/>
  <c r="E33"/>
  <c r="F33"/>
  <c r="F30" s="1"/>
  <c r="G33"/>
  <c r="G30"/>
  <c r="G8" s="1"/>
  <c r="H33"/>
  <c r="I33"/>
  <c r="I30"/>
  <c r="I8" s="1"/>
  <c r="J33"/>
  <c r="J30" s="1"/>
  <c r="K33"/>
  <c r="K30" s="1"/>
  <c r="K8" s="1"/>
  <c r="L33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P44" s="1"/>
  <c r="I44"/>
  <c r="J44"/>
  <c r="N44" s="1"/>
  <c r="K44"/>
  <c r="N45"/>
  <c r="O45"/>
  <c r="P45"/>
  <c r="M46"/>
  <c r="N46"/>
  <c r="O46"/>
  <c r="P46"/>
  <c r="M47"/>
  <c r="N47"/>
  <c r="O47"/>
  <c r="P47"/>
  <c r="L30"/>
  <c r="L8" s="1"/>
  <c r="H30"/>
  <c r="H8" s="1"/>
  <c r="P33"/>
  <c r="R10"/>
  <c r="R9" s="1"/>
  <c r="O44"/>
  <c r="M12"/>
  <c r="M33"/>
  <c r="E30"/>
  <c r="E8" s="1"/>
  <c r="P23"/>
  <c r="P15"/>
  <c r="N33"/>
  <c r="R7"/>
  <c r="R6" s="1"/>
  <c r="P30" l="1"/>
  <c r="J8"/>
  <c r="P8" s="1"/>
  <c r="N30"/>
  <c r="O15"/>
  <c r="N12"/>
  <c r="N23"/>
  <c r="F10"/>
  <c r="F7" s="1"/>
  <c r="I10"/>
  <c r="G10"/>
  <c r="G9" s="1"/>
  <c r="M30"/>
  <c r="M8" s="1"/>
  <c r="M15"/>
  <c r="E7"/>
  <c r="E6" s="1"/>
  <c r="E9"/>
  <c r="F9"/>
  <c r="G7"/>
  <c r="G6" s="1"/>
  <c r="Q7"/>
  <c r="Q6" s="1"/>
  <c r="Q9"/>
  <c r="K9"/>
  <c r="M10"/>
  <c r="O30"/>
  <c r="F8"/>
  <c r="I9"/>
  <c r="I7"/>
  <c r="I6" s="1"/>
  <c r="M44"/>
  <c r="H7"/>
  <c r="H6" s="1"/>
  <c r="O33"/>
  <c r="O12"/>
  <c r="J10"/>
  <c r="O23"/>
  <c r="L10"/>
  <c r="N8" l="1"/>
  <c r="O8"/>
  <c r="L7"/>
  <c r="L9"/>
  <c r="O10"/>
  <c r="P10"/>
  <c r="N10"/>
  <c r="J7"/>
  <c r="J9"/>
  <c r="M7"/>
  <c r="M9"/>
  <c r="F6"/>
  <c r="M6" l="1"/>
  <c r="O7"/>
  <c r="J6"/>
  <c r="N7"/>
  <c r="P7"/>
  <c r="N9"/>
  <c r="O9"/>
  <c r="P9"/>
  <c r="L6"/>
  <c r="N6" l="1"/>
  <c r="O6"/>
  <c r="P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<sst xmlns="http://schemas.openxmlformats.org/spreadsheetml/2006/main" count="75" uniqueCount="63">
  <si>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</si>
  <si>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</si>
  <si>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</si>
  <si>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</si>
  <si>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</si>
  <si>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</si>
  <si>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</si>
  <si>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</si>
  <si>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</si>
  <si>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</si>
  <si>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</si>
  <si>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</si>
  <si>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</si>
  <si>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</si>
  <si>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</si>
  <si>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</si>
  <si>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</si>
  <si>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</si>
  <si>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</si>
  <si>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</si>
  <si>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</si>
  <si>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</si>
  <si>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</si>
  <si>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</si>
  <si>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</si>
  <si>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</si>
  <si>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</si>
  <si>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</si>
  <si>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</si>
  <si>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</si>
  <si>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</si>
  <si>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</si>
  <si>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</si>
  <si>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</si>
  <si>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</si>
  <si>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</si>
  <si>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</si>
  <si>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</si>
  <si>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</si>
  <si>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</si>
  <si>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</si>
  <si>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</si>
  <si>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</si>
  <si>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</si>
  <si>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</si>
  <si>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</si>
  <si>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</si>
  <si>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</si>
  <si>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</si>
  <si>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</si>
  <si>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</si>
  <si>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</si>
  <si>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</si>
  <si>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</si>
  <si>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</si>
  <si>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</si>
  <si>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</si>
  <si>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</si>
  <si>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</si>
  <si>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</si>
  <si>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</si>
  <si>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</si>
  <si>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14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</si>
</sst>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7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9" fillId="7" borderId="22" xfId="0" applyNumberFormat="1" applyFont="1" applyFill="1" applyBorder="1" applyAlignment="1" applyProtection="1">
      <alignment horizontal="center" vertical="center" wrapText="1"/>
    </xf>
    <xf numFmtId="3" fontId="19" fillId="7" borderId="12" xfId="0" applyNumberFormat="1" applyFont="1" applyFill="1" applyBorder="1" applyAlignment="1" applyProtection="1">
      <alignment horizontal="center" vertical="center" wrapText="1"/>
    </xf>
    <xf numFmtId="3" fontId="19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6" borderId="23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4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U8" sqref="U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0" t="s">
        <v>40</v>
      </c>
      <c r="G1" s="84" t="s">
        <v>62</v>
      </c>
      <c r="H1" s="84"/>
      <c r="I1" s="84"/>
      <c r="J1" s="84"/>
      <c r="K1" s="84"/>
      <c r="L1" s="84"/>
      <c r="M1" s="84"/>
      <c r="N1" s="84"/>
      <c r="O1" s="11"/>
      <c r="P1" s="11"/>
      <c r="Q1" s="11"/>
    </row>
    <row r="2" spans="1:18" s="10" customFormat="1" ht="14.25" customHeight="1">
      <c r="E2" s="12"/>
      <c r="G2" s="84"/>
      <c r="H2" s="84"/>
      <c r="I2" s="84"/>
      <c r="J2" s="84"/>
      <c r="K2" s="84"/>
      <c r="L2" s="84"/>
      <c r="M2" s="84"/>
      <c r="N2" s="84"/>
      <c r="O2" s="14"/>
      <c r="P2" s="13"/>
      <c r="Q2" s="11"/>
    </row>
    <row r="3" spans="1:18" ht="15.75" customHeight="1">
      <c r="N3" s="1"/>
      <c r="O3" s="1"/>
      <c r="P3" s="3"/>
      <c r="R3" s="19" t="s">
        <v>41</v>
      </c>
    </row>
    <row r="4" spans="1:18" s="4" customFormat="1" ht="27.75" customHeight="1">
      <c r="A4" s="47" t="s">
        <v>42</v>
      </c>
      <c r="B4" s="66"/>
      <c r="C4" s="66"/>
      <c r="D4" s="48"/>
      <c r="E4" s="49" t="s">
        <v>43</v>
      </c>
      <c r="F4" s="49"/>
      <c r="G4" s="47" t="s">
        <v>44</v>
      </c>
      <c r="H4" s="48"/>
      <c r="I4" s="47" t="s">
        <v>45</v>
      </c>
      <c r="J4" s="48"/>
      <c r="K4" s="47" t="s">
        <v>46</v>
      </c>
      <c r="L4" s="48"/>
      <c r="M4" s="49" t="s">
        <v>47</v>
      </c>
      <c r="N4" s="49" t="s">
        <v>48</v>
      </c>
      <c r="O4" s="49"/>
      <c r="P4" s="49"/>
      <c r="Q4" s="47" t="s">
        <v>49</v>
      </c>
      <c r="R4" s="48"/>
    </row>
    <row r="5" spans="1:18" s="4" customFormat="1" ht="36" customHeight="1" thickBot="1">
      <c r="A5" s="67"/>
      <c r="B5" s="68"/>
      <c r="C5" s="68"/>
      <c r="D5" s="69"/>
      <c r="E5" s="33" t="s">
        <v>50</v>
      </c>
      <c r="F5" s="33" t="s">
        <v>51</v>
      </c>
      <c r="G5" s="33" t="s">
        <v>52</v>
      </c>
      <c r="H5" s="33" t="s">
        <v>53</v>
      </c>
      <c r="I5" s="33" t="s">
        <v>52</v>
      </c>
      <c r="J5" s="33" t="s">
        <v>53</v>
      </c>
      <c r="K5" s="33" t="s">
        <v>52</v>
      </c>
      <c r="L5" s="33" t="s">
        <v>53</v>
      </c>
      <c r="M5" s="50"/>
      <c r="N5" s="34" t="s">
        <v>54</v>
      </c>
      <c r="O5" s="34" t="s">
        <v>55</v>
      </c>
      <c r="P5" s="33" t="s">
        <v>56</v>
      </c>
      <c r="Q5" s="33" t="s">
        <v>52</v>
      </c>
      <c r="R5" s="33" t="s">
        <v>53</v>
      </c>
    </row>
    <row r="6" spans="1:18" s="4" customFormat="1" ht="21.75" customHeight="1">
      <c r="A6" s="63" t="s">
        <v>57</v>
      </c>
      <c r="B6" s="70" t="s">
        <v>58</v>
      </c>
      <c r="C6" s="70"/>
      <c r="D6" s="71"/>
      <c r="E6" s="23">
        <f t="shared" ref="E6:M6" si="0">SUM(E7:E8)</f>
        <v>257960400</v>
      </c>
      <c r="F6" s="23">
        <f t="shared" si="0"/>
        <v>265960400</v>
      </c>
      <c r="G6" s="23">
        <f>SUM(G7:G8)</f>
        <v>-65942</v>
      </c>
      <c r="H6" s="23">
        <f t="shared" si="0"/>
        <v>281546786</v>
      </c>
      <c r="I6" s="23">
        <f t="shared" si="0"/>
        <v>528428</v>
      </c>
      <c r="J6" s="23">
        <f>SUM(J7:J8)</f>
        <v>267907598</v>
      </c>
      <c r="K6" s="23">
        <f t="shared" si="0"/>
        <v>0</v>
      </c>
      <c r="L6" s="23">
        <f t="shared" si="0"/>
        <v>1504110</v>
      </c>
      <c r="M6" s="23">
        <f t="shared" si="0"/>
        <v>12135078</v>
      </c>
      <c r="N6" s="24">
        <f t="shared" ref="N6:N47" si="1">+J6/E6*100</f>
        <v>103.85609496651425</v>
      </c>
      <c r="O6" s="24">
        <f t="shared" ref="O6:O47" si="2">+J6/F6*100</f>
        <v>100.73213831833611</v>
      </c>
      <c r="P6" s="24">
        <f t="shared" ref="P6:P47" si="3">+J6/H6*100</f>
        <v>95.155622909508182</v>
      </c>
      <c r="Q6" s="23">
        <f>SUM(Q7:Q8)</f>
        <v>48206</v>
      </c>
      <c r="R6" s="23">
        <f>SUM(R7:R8)</f>
        <v>5319829</v>
      </c>
    </row>
    <row r="7" spans="1:18" s="4" customFormat="1" ht="21.75" customHeight="1">
      <c r="A7" s="64"/>
      <c r="B7" s="72" t="s">
        <v>27</v>
      </c>
      <c r="C7" s="73"/>
      <c r="D7" s="74"/>
      <c r="E7" s="15">
        <f t="shared" ref="E7:M7" si="4">E10+E45+E46</f>
        <v>97460400</v>
      </c>
      <c r="F7" s="15">
        <f t="shared" si="4"/>
        <v>97460400</v>
      </c>
      <c r="G7" s="15">
        <f t="shared" si="4"/>
        <v>-41018</v>
      </c>
      <c r="H7" s="15">
        <f t="shared" si="4"/>
        <v>97559582</v>
      </c>
      <c r="I7" s="15">
        <f t="shared" si="4"/>
        <v>101431</v>
      </c>
      <c r="J7" s="15">
        <f t="shared" si="4"/>
        <v>94252873</v>
      </c>
      <c r="K7" s="15">
        <f t="shared" si="4"/>
        <v>0</v>
      </c>
      <c r="L7" s="15">
        <f t="shared" si="4"/>
        <v>324140</v>
      </c>
      <c r="M7" s="15">
        <f t="shared" si="4"/>
        <v>2982569</v>
      </c>
      <c r="N7" s="16">
        <f t="shared" si="1"/>
        <v>96.70889202178526</v>
      </c>
      <c r="O7" s="16">
        <f t="shared" si="2"/>
        <v>96.70889202178526</v>
      </c>
      <c r="P7" s="16">
        <f t="shared" si="3"/>
        <v>96.610574858756564</v>
      </c>
      <c r="Q7" s="15">
        <f>Q10+Q45+Q46</f>
        <v>45981</v>
      </c>
      <c r="R7" s="15">
        <f>R10+R45+R46</f>
        <v>1745286</v>
      </c>
    </row>
    <row r="8" spans="1:18" s="4" customFormat="1" ht="21.75" customHeight="1" thickBot="1">
      <c r="A8" s="65"/>
      <c r="B8" s="75" t="s">
        <v>17</v>
      </c>
      <c r="C8" s="76"/>
      <c r="D8" s="77"/>
      <c r="E8" s="25">
        <f>E30+E47</f>
        <v>160500000</v>
      </c>
      <c r="F8" s="25">
        <f t="shared" ref="F8:M8" si="5">F30+F47</f>
        <v>168500000</v>
      </c>
      <c r="G8" s="25">
        <f t="shared" si="5"/>
        <v>-24924</v>
      </c>
      <c r="H8" s="25">
        <f t="shared" si="5"/>
        <v>183987204</v>
      </c>
      <c r="I8" s="25">
        <f t="shared" si="5"/>
        <v>426997</v>
      </c>
      <c r="J8" s="25">
        <f t="shared" si="5"/>
        <v>173654725</v>
      </c>
      <c r="K8" s="25">
        <f t="shared" si="5"/>
        <v>0</v>
      </c>
      <c r="L8" s="25">
        <f t="shared" si="5"/>
        <v>1179970</v>
      </c>
      <c r="M8" s="25">
        <f t="shared" si="5"/>
        <v>9152509</v>
      </c>
      <c r="N8" s="26">
        <f t="shared" si="1"/>
        <v>108.19609034267911</v>
      </c>
      <c r="O8" s="26">
        <f t="shared" si="2"/>
        <v>103.05918397626112</v>
      </c>
      <c r="P8" s="26">
        <f t="shared" si="3"/>
        <v>94.384131735596128</v>
      </c>
      <c r="Q8" s="25">
        <f>Q30+Q47</f>
        <v>2225</v>
      </c>
      <c r="R8" s="25">
        <f>R30+R47</f>
        <v>3574543</v>
      </c>
    </row>
    <row r="9" spans="1:18" s="4" customFormat="1" ht="21.75" customHeight="1">
      <c r="A9" s="56" t="s">
        <v>18</v>
      </c>
      <c r="B9" s="61" t="s">
        <v>15</v>
      </c>
      <c r="C9" s="61"/>
      <c r="D9" s="62"/>
      <c r="E9" s="21">
        <f t="shared" ref="E9:M9" si="6">SUM(E10,E30)</f>
        <v>256412900</v>
      </c>
      <c r="F9" s="21">
        <f t="shared" si="6"/>
        <v>264412900</v>
      </c>
      <c r="G9" s="21">
        <f t="shared" si="6"/>
        <v>-85045</v>
      </c>
      <c r="H9" s="21">
        <f t="shared" si="6"/>
        <v>272483973</v>
      </c>
      <c r="I9" s="21">
        <f t="shared" si="6"/>
        <v>467073</v>
      </c>
      <c r="J9" s="21">
        <f t="shared" si="6"/>
        <v>268222282</v>
      </c>
      <c r="K9" s="21">
        <f t="shared" si="6"/>
        <v>0</v>
      </c>
      <c r="L9" s="21">
        <f t="shared" si="6"/>
        <v>878</v>
      </c>
      <c r="M9" s="21">
        <f t="shared" si="6"/>
        <v>4260813</v>
      </c>
      <c r="N9" s="22">
        <f t="shared" si="1"/>
        <v>104.60561149614547</v>
      </c>
      <c r="O9" s="22">
        <f t="shared" si="2"/>
        <v>101.44069445930965</v>
      </c>
      <c r="P9" s="22">
        <f t="shared" si="3"/>
        <v>98.435984710190638</v>
      </c>
      <c r="Q9" s="21">
        <f>SUM(Q10,Q30)</f>
        <v>41032</v>
      </c>
      <c r="R9" s="21">
        <f>SUM(R10,R30)</f>
        <v>1318105</v>
      </c>
    </row>
    <row r="10" spans="1:18" s="4" customFormat="1" ht="21.75" customHeight="1">
      <c r="A10" s="57"/>
      <c r="B10" s="54" t="s">
        <v>19</v>
      </c>
      <c r="C10" s="58" t="s">
        <v>7</v>
      </c>
      <c r="D10" s="59"/>
      <c r="E10" s="6">
        <f t="shared" ref="E10:M10" si="7">SUM(E11,E12,E15,E18:E22,E23)</f>
        <v>96912900</v>
      </c>
      <c r="F10" s="6">
        <f t="shared" si="7"/>
        <v>96912900</v>
      </c>
      <c r="G10" s="6">
        <f t="shared" si="7"/>
        <v>-43062</v>
      </c>
      <c r="H10" s="6">
        <f t="shared" si="7"/>
        <v>95593887</v>
      </c>
      <c r="I10" s="6">
        <f t="shared" si="7"/>
        <v>89451</v>
      </c>
      <c r="J10" s="6">
        <f t="shared" si="7"/>
        <v>94565312</v>
      </c>
      <c r="K10" s="6">
        <f t="shared" si="7"/>
        <v>0</v>
      </c>
      <c r="L10" s="6">
        <f t="shared" si="7"/>
        <v>118</v>
      </c>
      <c r="M10" s="6">
        <f t="shared" si="7"/>
        <v>1028457</v>
      </c>
      <c r="N10" s="7">
        <f t="shared" si="1"/>
        <v>97.577631048085451</v>
      </c>
      <c r="O10" s="7">
        <f t="shared" si="2"/>
        <v>97.577631048085451</v>
      </c>
      <c r="P10" s="7">
        <f t="shared" si="3"/>
        <v>98.924015925830062</v>
      </c>
      <c r="Q10" s="6">
        <f>SUM(Q11,Q12,Q15,Q18:Q22,Q23)</f>
        <v>40114</v>
      </c>
      <c r="R10" s="6">
        <f>SUM(R11,R12,R15,R18:R22,R23)</f>
        <v>508170</v>
      </c>
    </row>
    <row r="11" spans="1:18" s="4" customFormat="1" ht="21.75" customHeight="1">
      <c r="A11" s="57"/>
      <c r="B11" s="55"/>
      <c r="C11" s="60" t="s">
        <v>20</v>
      </c>
      <c r="D11" s="59"/>
      <c r="E11" s="9">
        <v>62365100</v>
      </c>
      <c r="F11" s="9">
        <v>62365100</v>
      </c>
      <c r="G11" s="9">
        <v>-33117</v>
      </c>
      <c r="H11" s="18">
        <v>57221459</v>
      </c>
      <c r="I11" s="9">
        <v>-17561</v>
      </c>
      <c r="J11" s="18">
        <v>56868374</v>
      </c>
      <c r="K11" s="9"/>
      <c r="L11" s="18"/>
      <c r="M11" s="6">
        <f>H11-J11-L11</f>
        <v>353085</v>
      </c>
      <c r="N11" s="7">
        <f t="shared" si="1"/>
        <v>91.186214725864303</v>
      </c>
      <c r="O11" s="7">
        <f t="shared" si="2"/>
        <v>91.186214725864303</v>
      </c>
      <c r="P11" s="7">
        <f t="shared" si="3"/>
        <v>99.382950022298459</v>
      </c>
      <c r="Q11" s="41">
        <v>36244</v>
      </c>
      <c r="R11" s="40">
        <v>296469</v>
      </c>
    </row>
    <row r="12" spans="1:18" s="4" customFormat="1" ht="21.75" customHeight="1">
      <c r="A12" s="57"/>
      <c r="B12" s="55"/>
      <c r="C12" s="54" t="s">
        <v>59</v>
      </c>
      <c r="D12" s="35" t="s">
        <v>26</v>
      </c>
      <c r="E12" s="17">
        <f t="shared" ref="E12:M12" si="8">SUM(E13:E14)</f>
        <v>5837800</v>
      </c>
      <c r="F12" s="17">
        <f t="shared" si="8"/>
        <v>5837800</v>
      </c>
      <c r="G12" s="17">
        <f t="shared" si="8"/>
        <v>-226</v>
      </c>
      <c r="H12" s="17">
        <f t="shared" si="8"/>
        <v>6537561</v>
      </c>
      <c r="I12" s="17">
        <f t="shared" si="8"/>
        <v>2051</v>
      </c>
      <c r="J12" s="17">
        <f t="shared" si="8"/>
        <v>6518573</v>
      </c>
      <c r="K12" s="17">
        <f t="shared" si="8"/>
        <v>0</v>
      </c>
      <c r="L12" s="17">
        <f t="shared" si="8"/>
        <v>77</v>
      </c>
      <c r="M12" s="17">
        <f t="shared" si="8"/>
        <v>18911</v>
      </c>
      <c r="N12" s="7">
        <f t="shared" si="1"/>
        <v>111.66146493542088</v>
      </c>
      <c r="O12" s="7">
        <f t="shared" si="2"/>
        <v>111.66146493542088</v>
      </c>
      <c r="P12" s="7">
        <f t="shared" si="3"/>
        <v>99.709555291338773</v>
      </c>
      <c r="Q12" s="42">
        <f>SUM(Q13:Q14)</f>
        <v>72</v>
      </c>
      <c r="R12" s="42">
        <f>SUM(R13:R14)</f>
        <v>95270</v>
      </c>
    </row>
    <row r="13" spans="1:18" s="4" customFormat="1" ht="21.75" customHeight="1">
      <c r="A13" s="57"/>
      <c r="B13" s="55"/>
      <c r="C13" s="85"/>
      <c r="D13" s="36" t="s">
        <v>28</v>
      </c>
      <c r="E13" s="8">
        <v>5344800</v>
      </c>
      <c r="F13" s="8">
        <v>5344800</v>
      </c>
      <c r="G13" s="9"/>
      <c r="H13" s="18">
        <v>5623581</v>
      </c>
      <c r="I13" s="9"/>
      <c r="J13" s="18">
        <v>5623581</v>
      </c>
      <c r="K13" s="9"/>
      <c r="L13" s="18"/>
      <c r="M13" s="6">
        <f>H13-J13-L13</f>
        <v>0</v>
      </c>
      <c r="N13" s="7">
        <f t="shared" si="1"/>
        <v>105.21592950157161</v>
      </c>
      <c r="O13" s="7">
        <f t="shared" si="2"/>
        <v>105.21592950157161</v>
      </c>
      <c r="P13" s="7">
        <f t="shared" si="3"/>
        <v>100</v>
      </c>
      <c r="Q13" s="41"/>
      <c r="R13" s="40">
        <v>18149</v>
      </c>
    </row>
    <row r="14" spans="1:18" s="4" customFormat="1" ht="21.75" customHeight="1">
      <c r="A14" s="57"/>
      <c r="B14" s="55"/>
      <c r="C14" s="86"/>
      <c r="D14" s="36" t="s">
        <v>29</v>
      </c>
      <c r="E14" s="8">
        <v>493000</v>
      </c>
      <c r="F14" s="8">
        <v>493000</v>
      </c>
      <c r="G14" s="9">
        <v>-226</v>
      </c>
      <c r="H14" s="18">
        <v>913980</v>
      </c>
      <c r="I14" s="9">
        <v>2051</v>
      </c>
      <c r="J14" s="18">
        <v>894992</v>
      </c>
      <c r="K14" s="9"/>
      <c r="L14" s="18">
        <v>77</v>
      </c>
      <c r="M14" s="6">
        <f>H14-J14-L14</f>
        <v>18911</v>
      </c>
      <c r="N14" s="7">
        <f t="shared" si="1"/>
        <v>181.53995943204868</v>
      </c>
      <c r="O14" s="7">
        <f t="shared" si="2"/>
        <v>181.53995943204868</v>
      </c>
      <c r="P14" s="7">
        <f t="shared" si="3"/>
        <v>97.922492833541213</v>
      </c>
      <c r="Q14" s="41">
        <v>72</v>
      </c>
      <c r="R14" s="40">
        <v>77121</v>
      </c>
    </row>
    <row r="15" spans="1:18" s="4" customFormat="1" ht="21.75" customHeight="1">
      <c r="A15" s="57"/>
      <c r="B15" s="55"/>
      <c r="C15" s="54" t="s">
        <v>60</v>
      </c>
      <c r="D15" s="35" t="s">
        <v>26</v>
      </c>
      <c r="E15" s="17">
        <f t="shared" ref="E15:M15" si="9">SUM(E16:E17)</f>
        <v>6260000</v>
      </c>
      <c r="F15" s="17">
        <f t="shared" si="9"/>
        <v>6260000</v>
      </c>
      <c r="G15" s="17">
        <f t="shared" si="9"/>
        <v>1072</v>
      </c>
      <c r="H15" s="17">
        <f t="shared" si="9"/>
        <v>8651629</v>
      </c>
      <c r="I15" s="17">
        <f t="shared" si="9"/>
        <v>3723</v>
      </c>
      <c r="J15" s="17">
        <f t="shared" si="9"/>
        <v>8525033</v>
      </c>
      <c r="K15" s="17">
        <f t="shared" si="9"/>
        <v>0</v>
      </c>
      <c r="L15" s="17">
        <f t="shared" si="9"/>
        <v>0</v>
      </c>
      <c r="M15" s="17">
        <f t="shared" si="9"/>
        <v>126596</v>
      </c>
      <c r="N15" s="7">
        <f t="shared" si="1"/>
        <v>136.18263578274761</v>
      </c>
      <c r="O15" s="7">
        <f t="shared" si="2"/>
        <v>136.18263578274761</v>
      </c>
      <c r="P15" s="7">
        <f t="shared" si="3"/>
        <v>98.536737994659731</v>
      </c>
      <c r="Q15" s="42">
        <f>SUM(Q16:Q17)</f>
        <v>0</v>
      </c>
      <c r="R15" s="42">
        <f>SUM(R16:R17)</f>
        <v>25024</v>
      </c>
    </row>
    <row r="16" spans="1:18" s="4" customFormat="1" ht="21.75" customHeight="1">
      <c r="A16" s="57"/>
      <c r="B16" s="55"/>
      <c r="C16" s="85"/>
      <c r="D16" s="37" t="s">
        <v>30</v>
      </c>
      <c r="E16" s="8">
        <v>55000</v>
      </c>
      <c r="F16" s="8">
        <v>55000</v>
      </c>
      <c r="G16" s="18"/>
      <c r="H16" s="18">
        <v>1116000</v>
      </c>
      <c r="I16" s="18">
        <v>11</v>
      </c>
      <c r="J16" s="18">
        <v>1115517</v>
      </c>
      <c r="K16" s="18"/>
      <c r="L16" s="18"/>
      <c r="M16" s="6">
        <f t="shared" ref="M16:M22" si="10">H16-J16-L16</f>
        <v>483</v>
      </c>
      <c r="N16" s="7">
        <f t="shared" si="1"/>
        <v>2028.2127272727273</v>
      </c>
      <c r="O16" s="7">
        <f t="shared" si="2"/>
        <v>2028.2127272727273</v>
      </c>
      <c r="P16" s="7">
        <f t="shared" si="3"/>
        <v>99.956720430107524</v>
      </c>
      <c r="Q16" s="41"/>
      <c r="R16" s="40"/>
    </row>
    <row r="17" spans="1:18" s="4" customFormat="1" ht="21.75" customHeight="1">
      <c r="A17" s="57"/>
      <c r="B17" s="55"/>
      <c r="C17" s="86"/>
      <c r="D17" s="37" t="s">
        <v>31</v>
      </c>
      <c r="E17" s="8">
        <v>6205000</v>
      </c>
      <c r="F17" s="8">
        <v>6205000</v>
      </c>
      <c r="G17" s="18">
        <v>1072</v>
      </c>
      <c r="H17" s="18">
        <v>7535629</v>
      </c>
      <c r="I17" s="18">
        <v>3712</v>
      </c>
      <c r="J17" s="18">
        <v>7409516</v>
      </c>
      <c r="K17" s="18"/>
      <c r="L17" s="18"/>
      <c r="M17" s="6">
        <f t="shared" si="10"/>
        <v>126113</v>
      </c>
      <c r="N17" s="7">
        <f t="shared" si="1"/>
        <v>119.41202256244962</v>
      </c>
      <c r="O17" s="7">
        <f t="shared" si="2"/>
        <v>119.41202256244962</v>
      </c>
      <c r="P17" s="7">
        <f t="shared" si="3"/>
        <v>98.32644361870787</v>
      </c>
      <c r="Q17" s="41"/>
      <c r="R17" s="40">
        <v>25024</v>
      </c>
    </row>
    <row r="18" spans="1:18" s="4" customFormat="1" ht="21.75" customHeight="1">
      <c r="A18" s="57"/>
      <c r="B18" s="55"/>
      <c r="C18" s="60" t="s">
        <v>32</v>
      </c>
      <c r="D18" s="59"/>
      <c r="E18" s="8"/>
      <c r="F18" s="8"/>
      <c r="G18" s="18"/>
      <c r="H18" s="18"/>
      <c r="I18" s="18"/>
      <c r="J18" s="18"/>
      <c r="K18" s="18"/>
      <c r="L18" s="18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57"/>
      <c r="B19" s="55"/>
      <c r="C19" s="78" t="s">
        <v>21</v>
      </c>
      <c r="D19" s="79"/>
      <c r="E19" s="8"/>
      <c r="F19" s="8"/>
      <c r="G19" s="8"/>
      <c r="H19" s="18">
        <v>248544</v>
      </c>
      <c r="I19" s="18"/>
      <c r="J19" s="18">
        <v>248531</v>
      </c>
      <c r="K19" s="18"/>
      <c r="L19" s="18"/>
      <c r="M19" s="6">
        <f t="shared" si="10"/>
        <v>13</v>
      </c>
      <c r="N19" s="7" t="e">
        <f t="shared" si="1"/>
        <v>#DIV/0!</v>
      </c>
      <c r="O19" s="7" t="e">
        <f t="shared" si="2"/>
        <v>#DIV/0!</v>
      </c>
      <c r="P19" s="7">
        <f t="shared" si="3"/>
        <v>99.994769537788073</v>
      </c>
      <c r="Q19" s="41"/>
      <c r="R19" s="40">
        <v>745</v>
      </c>
    </row>
    <row r="20" spans="1:18" s="4" customFormat="1" ht="21.75" customHeight="1">
      <c r="A20" s="57"/>
      <c r="B20" s="55"/>
      <c r="C20" s="78" t="s">
        <v>22</v>
      </c>
      <c r="D20" s="79"/>
      <c r="E20" s="8"/>
      <c r="F20" s="8"/>
      <c r="G20" s="18"/>
      <c r="H20" s="18"/>
      <c r="I20" s="18"/>
      <c r="J20" s="18"/>
      <c r="K20" s="18"/>
      <c r="L20" s="18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57"/>
      <c r="B21" s="55"/>
      <c r="C21" s="78" t="s">
        <v>23</v>
      </c>
      <c r="D21" s="79"/>
      <c r="E21" s="8"/>
      <c r="F21" s="8"/>
      <c r="G21" s="18"/>
      <c r="H21" s="18">
        <v>2017</v>
      </c>
      <c r="I21" s="18"/>
      <c r="J21" s="18">
        <v>2017</v>
      </c>
      <c r="K21" s="18"/>
      <c r="L21" s="18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>
        <f t="shared" si="3"/>
        <v>100</v>
      </c>
      <c r="Q21" s="41"/>
      <c r="R21" s="40"/>
    </row>
    <row r="22" spans="1:18" s="4" customFormat="1" ht="21.75" customHeight="1">
      <c r="A22" s="57"/>
      <c r="B22" s="55"/>
      <c r="C22" s="78" t="s">
        <v>24</v>
      </c>
      <c r="D22" s="79"/>
      <c r="E22" s="8"/>
      <c r="F22" s="8"/>
      <c r="G22" s="18"/>
      <c r="H22" s="18"/>
      <c r="I22" s="18"/>
      <c r="J22" s="18"/>
      <c r="K22" s="18"/>
      <c r="L22" s="18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57"/>
      <c r="B23" s="55"/>
      <c r="C23" s="54" t="s">
        <v>33</v>
      </c>
      <c r="D23" s="35" t="s">
        <v>26</v>
      </c>
      <c r="E23" s="6">
        <f>SUM(E24:E29)</f>
        <v>22450000</v>
      </c>
      <c r="F23" s="6">
        <f t="shared" ref="F23:M23" si="11">SUM(F24:F29)</f>
        <v>22450000</v>
      </c>
      <c r="G23" s="6">
        <f t="shared" si="11"/>
        <v>-10791</v>
      </c>
      <c r="H23" s="6">
        <f t="shared" si="11"/>
        <v>22932677</v>
      </c>
      <c r="I23" s="6">
        <f t="shared" si="11"/>
        <v>101238</v>
      </c>
      <c r="J23" s="6">
        <f t="shared" si="11"/>
        <v>22402784</v>
      </c>
      <c r="K23" s="6">
        <f t="shared" si="11"/>
        <v>0</v>
      </c>
      <c r="L23" s="6">
        <f t="shared" si="11"/>
        <v>41</v>
      </c>
      <c r="M23" s="6">
        <f t="shared" si="11"/>
        <v>529852</v>
      </c>
      <c r="N23" s="7">
        <f t="shared" si="1"/>
        <v>99.789683741648105</v>
      </c>
      <c r="O23" s="7">
        <f t="shared" si="2"/>
        <v>99.789683741648105</v>
      </c>
      <c r="P23" s="7">
        <f t="shared" si="3"/>
        <v>97.689353929329741</v>
      </c>
      <c r="Q23" s="43">
        <f>SUM(Q24:Q29)</f>
        <v>3798</v>
      </c>
      <c r="R23" s="43">
        <f>SUM(R24:R29)</f>
        <v>90662</v>
      </c>
    </row>
    <row r="24" spans="1:18" s="4" customFormat="1" ht="21.75" customHeight="1">
      <c r="A24" s="57"/>
      <c r="B24" s="55"/>
      <c r="C24" s="85"/>
      <c r="D24" s="38" t="s">
        <v>39</v>
      </c>
      <c r="E24" s="39">
        <v>3619000</v>
      </c>
      <c r="F24" s="8">
        <v>3619000</v>
      </c>
      <c r="G24" s="18">
        <v>-3564</v>
      </c>
      <c r="H24" s="40">
        <v>3219762</v>
      </c>
      <c r="I24" s="18">
        <v>1605</v>
      </c>
      <c r="J24" s="40">
        <v>3204336</v>
      </c>
      <c r="K24" s="18"/>
      <c r="L24" s="18"/>
      <c r="M24" s="6">
        <f t="shared" ref="M24:M29" si="12">H24-J24-L24</f>
        <v>15426</v>
      </c>
      <c r="N24" s="7">
        <f t="shared" si="1"/>
        <v>88.542028184581383</v>
      </c>
      <c r="O24" s="7">
        <f t="shared" si="2"/>
        <v>88.542028184581383</v>
      </c>
      <c r="P24" s="7">
        <f t="shared" si="3"/>
        <v>99.520896265003429</v>
      </c>
      <c r="Q24" s="41">
        <v>3624</v>
      </c>
      <c r="R24" s="40">
        <v>22411</v>
      </c>
    </row>
    <row r="25" spans="1:18" s="4" customFormat="1" ht="21.75" customHeight="1">
      <c r="A25" s="57"/>
      <c r="B25" s="55"/>
      <c r="C25" s="85"/>
      <c r="D25" s="38" t="s">
        <v>34</v>
      </c>
      <c r="E25" s="39">
        <v>1586000</v>
      </c>
      <c r="F25" s="8">
        <v>1586000</v>
      </c>
      <c r="G25" s="18"/>
      <c r="H25" s="40">
        <v>1035360</v>
      </c>
      <c r="I25" s="18"/>
      <c r="J25" s="40">
        <v>1035357</v>
      </c>
      <c r="K25" s="18"/>
      <c r="L25" s="18"/>
      <c r="M25" s="6">
        <f t="shared" si="12"/>
        <v>3</v>
      </c>
      <c r="N25" s="7">
        <f t="shared" si="1"/>
        <v>65.281021437578815</v>
      </c>
      <c r="O25" s="7">
        <f t="shared" si="2"/>
        <v>65.281021437578815</v>
      </c>
      <c r="P25" s="7">
        <f t="shared" si="3"/>
        <v>99.99971024571164</v>
      </c>
      <c r="Q25" s="41"/>
      <c r="R25" s="40">
        <v>3761</v>
      </c>
    </row>
    <row r="26" spans="1:18" s="4" customFormat="1" ht="21.75" customHeight="1">
      <c r="A26" s="57"/>
      <c r="B26" s="55"/>
      <c r="C26" s="85"/>
      <c r="D26" s="38" t="s">
        <v>25</v>
      </c>
      <c r="E26" s="39">
        <v>95000</v>
      </c>
      <c r="F26" s="8">
        <v>95000</v>
      </c>
      <c r="G26" s="18"/>
      <c r="H26" s="40">
        <v>127033</v>
      </c>
      <c r="I26" s="18">
        <v>814</v>
      </c>
      <c r="J26" s="40">
        <v>112734</v>
      </c>
      <c r="K26" s="18"/>
      <c r="L26" s="18"/>
      <c r="M26" s="6">
        <f t="shared" si="12"/>
        <v>14299</v>
      </c>
      <c r="N26" s="7">
        <f t="shared" si="1"/>
        <v>118.66736842105263</v>
      </c>
      <c r="O26" s="7">
        <f t="shared" si="2"/>
        <v>118.66736842105263</v>
      </c>
      <c r="P26" s="7">
        <f t="shared" si="3"/>
        <v>88.743869703148007</v>
      </c>
      <c r="Q26" s="41"/>
      <c r="R26" s="40">
        <v>62</v>
      </c>
    </row>
    <row r="27" spans="1:18" s="4" customFormat="1" ht="21.75" customHeight="1">
      <c r="A27" s="57"/>
      <c r="B27" s="55"/>
      <c r="C27" s="85"/>
      <c r="D27" s="38" t="s">
        <v>3</v>
      </c>
      <c r="E27" s="39">
        <v>3000000</v>
      </c>
      <c r="F27" s="8">
        <v>3000000</v>
      </c>
      <c r="G27" s="18">
        <v>-7732</v>
      </c>
      <c r="H27" s="40">
        <v>4193707</v>
      </c>
      <c r="I27" s="18">
        <v>4440</v>
      </c>
      <c r="J27" s="40">
        <v>4103840</v>
      </c>
      <c r="K27" s="18"/>
      <c r="L27" s="18">
        <v>4</v>
      </c>
      <c r="M27" s="6">
        <f t="shared" si="12"/>
        <v>89863</v>
      </c>
      <c r="N27" s="7">
        <f t="shared" si="1"/>
        <v>136.79466666666667</v>
      </c>
      <c r="O27" s="7">
        <f t="shared" si="2"/>
        <v>136.79466666666667</v>
      </c>
      <c r="P27" s="7">
        <f t="shared" si="3"/>
        <v>97.857098743426761</v>
      </c>
      <c r="Q27" s="41"/>
      <c r="R27" s="40">
        <v>25305</v>
      </c>
    </row>
    <row r="28" spans="1:18" s="4" customFormat="1" ht="21.75" customHeight="1">
      <c r="A28" s="57"/>
      <c r="B28" s="55"/>
      <c r="C28" s="85"/>
      <c r="D28" s="38" t="s">
        <v>4</v>
      </c>
      <c r="E28" s="39">
        <v>5750000</v>
      </c>
      <c r="F28" s="8">
        <v>5750000</v>
      </c>
      <c r="G28" s="18">
        <v>505</v>
      </c>
      <c r="H28" s="40">
        <v>6125210</v>
      </c>
      <c r="I28" s="18">
        <v>94379</v>
      </c>
      <c r="J28" s="40">
        <v>5714912</v>
      </c>
      <c r="K28" s="18"/>
      <c r="L28" s="18">
        <v>37</v>
      </c>
      <c r="M28" s="6">
        <f t="shared" si="12"/>
        <v>410261</v>
      </c>
      <c r="N28" s="7">
        <f t="shared" si="1"/>
        <v>99.389773913043484</v>
      </c>
      <c r="O28" s="7">
        <f t="shared" si="2"/>
        <v>99.389773913043484</v>
      </c>
      <c r="P28" s="7">
        <f t="shared" si="3"/>
        <v>93.30148680616665</v>
      </c>
      <c r="Q28" s="41">
        <v>174</v>
      </c>
      <c r="R28" s="40">
        <v>39123</v>
      </c>
    </row>
    <row r="29" spans="1:18" s="4" customFormat="1" ht="21.75" customHeight="1">
      <c r="A29" s="57"/>
      <c r="B29" s="55"/>
      <c r="C29" s="86"/>
      <c r="D29" s="38" t="s">
        <v>5</v>
      </c>
      <c r="E29" s="39">
        <v>8400000</v>
      </c>
      <c r="F29" s="8">
        <v>8400000</v>
      </c>
      <c r="G29" s="18"/>
      <c r="H29" s="40">
        <v>8231605</v>
      </c>
      <c r="I29" s="18"/>
      <c r="J29" s="40">
        <v>8231605</v>
      </c>
      <c r="K29" s="18"/>
      <c r="L29" s="18"/>
      <c r="M29" s="6">
        <f t="shared" si="12"/>
        <v>0</v>
      </c>
      <c r="N29" s="7">
        <f t="shared" si="1"/>
        <v>97.995297619047619</v>
      </c>
      <c r="O29" s="7">
        <f t="shared" si="2"/>
        <v>97.995297619047619</v>
      </c>
      <c r="P29" s="7">
        <f t="shared" si="3"/>
        <v>100</v>
      </c>
      <c r="Q29" s="41"/>
      <c r="R29" s="40"/>
    </row>
    <row r="30" spans="1:18" s="5" customFormat="1" ht="21.75" customHeight="1">
      <c r="A30" s="57"/>
      <c r="B30" s="54" t="s">
        <v>6</v>
      </c>
      <c r="C30" s="58" t="s">
        <v>7</v>
      </c>
      <c r="D30" s="59"/>
      <c r="E30" s="6">
        <f>SUM(E31,E32,E33,E36:E43)</f>
        <v>159500000</v>
      </c>
      <c r="F30" s="6">
        <f t="shared" ref="F30:M30" si="13">SUM(F31,F32,F33,F36:F43)</f>
        <v>167500000</v>
      </c>
      <c r="G30" s="6">
        <f t="shared" si="13"/>
        <v>-41983</v>
      </c>
      <c r="H30" s="6">
        <f>SUM(H31,H32,H33,H36:H43)</f>
        <v>176890086</v>
      </c>
      <c r="I30" s="6">
        <f t="shared" si="13"/>
        <v>377622</v>
      </c>
      <c r="J30" s="6">
        <f t="shared" si="13"/>
        <v>173656970</v>
      </c>
      <c r="K30" s="6">
        <f t="shared" si="13"/>
        <v>0</v>
      </c>
      <c r="L30" s="6">
        <f t="shared" si="13"/>
        <v>760</v>
      </c>
      <c r="M30" s="6">
        <f t="shared" si="13"/>
        <v>3232356</v>
      </c>
      <c r="N30" s="7">
        <f t="shared" si="1"/>
        <v>108.87584326018809</v>
      </c>
      <c r="O30" s="7">
        <f t="shared" si="2"/>
        <v>103.67580298507461</v>
      </c>
      <c r="P30" s="7">
        <f t="shared" si="3"/>
        <v>98.172245786572802</v>
      </c>
      <c r="Q30" s="43">
        <f>SUM(Q31,Q32,Q33,Q36:Q43)</f>
        <v>918</v>
      </c>
      <c r="R30" s="43">
        <f>SUM(R31,R32,R33,R36:R43)</f>
        <v>809935</v>
      </c>
    </row>
    <row r="31" spans="1:18" s="4" customFormat="1" ht="21.75" customHeight="1">
      <c r="A31" s="57"/>
      <c r="B31" s="55"/>
      <c r="C31" s="60" t="s">
        <v>8</v>
      </c>
      <c r="D31" s="59"/>
      <c r="E31" s="8">
        <v>2950000</v>
      </c>
      <c r="F31" s="8">
        <v>9550000</v>
      </c>
      <c r="G31" s="18">
        <v>125</v>
      </c>
      <c r="H31" s="18">
        <v>9503360</v>
      </c>
      <c r="I31" s="18">
        <v>9445</v>
      </c>
      <c r="J31" s="18">
        <v>9345399</v>
      </c>
      <c r="K31" s="18"/>
      <c r="L31" s="18"/>
      <c r="M31" s="6">
        <f>H31-J31-L31</f>
        <v>157961</v>
      </c>
      <c r="N31" s="7">
        <f t="shared" si="1"/>
        <v>316.79318644067797</v>
      </c>
      <c r="O31" s="7">
        <f t="shared" si="2"/>
        <v>97.857581151832463</v>
      </c>
      <c r="P31" s="7">
        <f t="shared" si="3"/>
        <v>98.337840511145529</v>
      </c>
      <c r="Q31" s="41"/>
      <c r="R31" s="40">
        <v>2027</v>
      </c>
    </row>
    <row r="32" spans="1:18" s="4" customFormat="1" ht="21.75" customHeight="1">
      <c r="A32" s="57"/>
      <c r="B32" s="55"/>
      <c r="C32" s="60" t="s">
        <v>9</v>
      </c>
      <c r="D32" s="59"/>
      <c r="E32" s="8">
        <v>28000000</v>
      </c>
      <c r="F32" s="8">
        <v>32000000</v>
      </c>
      <c r="G32" s="18">
        <v>-53853</v>
      </c>
      <c r="H32" s="18">
        <v>33691778</v>
      </c>
      <c r="I32" s="18">
        <v>35790</v>
      </c>
      <c r="J32" s="18">
        <v>33034990</v>
      </c>
      <c r="K32" s="18"/>
      <c r="L32" s="18">
        <v>35</v>
      </c>
      <c r="M32" s="6">
        <f>H32-J32-L32</f>
        <v>656753</v>
      </c>
      <c r="N32" s="7">
        <f t="shared" si="1"/>
        <v>117.98210714285715</v>
      </c>
      <c r="O32" s="7">
        <f t="shared" si="2"/>
        <v>103.23434375000001</v>
      </c>
      <c r="P32" s="7">
        <f t="shared" si="3"/>
        <v>98.050598576305475</v>
      </c>
      <c r="Q32" s="41"/>
      <c r="R32" s="40">
        <v>123208</v>
      </c>
    </row>
    <row r="33" spans="1:18" s="4" customFormat="1" ht="21.75" customHeight="1">
      <c r="A33" s="57"/>
      <c r="B33" s="55"/>
      <c r="C33" s="54" t="s">
        <v>35</v>
      </c>
      <c r="D33" s="35" t="s">
        <v>26</v>
      </c>
      <c r="E33" s="17">
        <f>SUM(E34:E35)</f>
        <v>43300000</v>
      </c>
      <c r="F33" s="17">
        <f t="shared" ref="F33:M33" si="14">SUM(F34:F35)</f>
        <v>43300000</v>
      </c>
      <c r="G33" s="17">
        <f t="shared" si="14"/>
        <v>1886</v>
      </c>
      <c r="H33" s="17">
        <f t="shared" si="14"/>
        <v>46409465</v>
      </c>
      <c r="I33" s="17">
        <f t="shared" si="14"/>
        <v>319361</v>
      </c>
      <c r="J33" s="17">
        <f t="shared" si="14"/>
        <v>44978052</v>
      </c>
      <c r="K33" s="17">
        <f t="shared" si="14"/>
        <v>0</v>
      </c>
      <c r="L33" s="17">
        <f t="shared" si="14"/>
        <v>123</v>
      </c>
      <c r="M33" s="17">
        <f t="shared" si="14"/>
        <v>1431290</v>
      </c>
      <c r="N33" s="7">
        <f t="shared" si="1"/>
        <v>103.87540877598151</v>
      </c>
      <c r="O33" s="7">
        <f t="shared" si="2"/>
        <v>103.87540877598151</v>
      </c>
      <c r="P33" s="7">
        <f t="shared" si="3"/>
        <v>96.915687349552513</v>
      </c>
      <c r="Q33" s="42">
        <f>SUM(Q34:Q35)</f>
        <v>579</v>
      </c>
      <c r="R33" s="42">
        <f>SUM(R34:R35)</f>
        <v>155541</v>
      </c>
    </row>
    <row r="34" spans="1:18" s="4" customFormat="1" ht="21.75" customHeight="1">
      <c r="A34" s="57"/>
      <c r="B34" s="55"/>
      <c r="C34" s="85"/>
      <c r="D34" s="36" t="s">
        <v>36</v>
      </c>
      <c r="E34" s="8">
        <v>18000000</v>
      </c>
      <c r="F34" s="8">
        <v>18000000</v>
      </c>
      <c r="G34" s="8">
        <v>1886</v>
      </c>
      <c r="H34" s="18">
        <v>21563626</v>
      </c>
      <c r="I34" s="8">
        <v>319361</v>
      </c>
      <c r="J34" s="8">
        <v>20132213</v>
      </c>
      <c r="K34" s="8"/>
      <c r="L34" s="8">
        <v>123</v>
      </c>
      <c r="M34" s="6">
        <f t="shared" ref="M34:M43" si="15">H34-J34-L34</f>
        <v>1431290</v>
      </c>
      <c r="N34" s="7">
        <f t="shared" si="1"/>
        <v>111.84562777777778</v>
      </c>
      <c r="O34" s="7">
        <f t="shared" si="2"/>
        <v>111.84562777777778</v>
      </c>
      <c r="P34" s="7">
        <f t="shared" si="3"/>
        <v>93.361909541558546</v>
      </c>
      <c r="Q34" s="41">
        <v>579</v>
      </c>
      <c r="R34" s="40">
        <v>155541</v>
      </c>
    </row>
    <row r="35" spans="1:18" s="4" customFormat="1" ht="21.75" customHeight="1">
      <c r="A35" s="57"/>
      <c r="B35" s="55"/>
      <c r="C35" s="86"/>
      <c r="D35" s="36" t="s">
        <v>61</v>
      </c>
      <c r="E35" s="8">
        <v>25300000</v>
      </c>
      <c r="F35" s="8">
        <v>25300000</v>
      </c>
      <c r="G35" s="8"/>
      <c r="H35" s="18">
        <v>24845839</v>
      </c>
      <c r="I35" s="8"/>
      <c r="J35" s="8">
        <v>24845839</v>
      </c>
      <c r="K35" s="8"/>
      <c r="L35" s="8"/>
      <c r="M35" s="6">
        <f t="shared" si="15"/>
        <v>0</v>
      </c>
      <c r="N35" s="7">
        <f t="shared" si="1"/>
        <v>98.204897233201578</v>
      </c>
      <c r="O35" s="7">
        <f t="shared" si="2"/>
        <v>98.204897233201578</v>
      </c>
      <c r="P35" s="7">
        <f t="shared" si="3"/>
        <v>100</v>
      </c>
      <c r="Q35" s="41"/>
      <c r="R35" s="40"/>
    </row>
    <row r="36" spans="1:18" s="4" customFormat="1" ht="21.75" customHeight="1">
      <c r="A36" s="57"/>
      <c r="B36" s="55"/>
      <c r="C36" s="60" t="s">
        <v>11</v>
      </c>
      <c r="D36" s="59"/>
      <c r="E36" s="8">
        <v>16300000</v>
      </c>
      <c r="F36" s="8">
        <v>16300000</v>
      </c>
      <c r="G36" s="18"/>
      <c r="H36" s="18">
        <v>16463236</v>
      </c>
      <c r="I36" s="18"/>
      <c r="J36" s="18">
        <v>16463236</v>
      </c>
      <c r="K36" s="8"/>
      <c r="L36" s="8"/>
      <c r="M36" s="6">
        <f t="shared" si="15"/>
        <v>0</v>
      </c>
      <c r="N36" s="7">
        <f t="shared" si="1"/>
        <v>101.00144785276073</v>
      </c>
      <c r="O36" s="7">
        <f t="shared" si="2"/>
        <v>101.00144785276073</v>
      </c>
      <c r="P36" s="7">
        <f t="shared" si="3"/>
        <v>100</v>
      </c>
      <c r="Q36" s="41"/>
      <c r="R36" s="40"/>
    </row>
    <row r="37" spans="1:18" s="4" customFormat="1" ht="21.75" customHeight="1">
      <c r="A37" s="57"/>
      <c r="B37" s="55"/>
      <c r="C37" s="60" t="s">
        <v>37</v>
      </c>
      <c r="D37" s="59"/>
      <c r="E37" s="8">
        <v>68950000</v>
      </c>
      <c r="F37" s="8">
        <v>66350000</v>
      </c>
      <c r="G37" s="18">
        <v>9859</v>
      </c>
      <c r="H37" s="18">
        <v>70821014</v>
      </c>
      <c r="I37" s="18">
        <v>13026</v>
      </c>
      <c r="J37" s="18">
        <v>69834060</v>
      </c>
      <c r="K37" s="8"/>
      <c r="L37" s="8">
        <v>602</v>
      </c>
      <c r="M37" s="6">
        <f t="shared" si="15"/>
        <v>986352</v>
      </c>
      <c r="N37" s="7">
        <f t="shared" si="1"/>
        <v>101.28217548948513</v>
      </c>
      <c r="O37" s="7">
        <f t="shared" si="2"/>
        <v>105.25103240391861</v>
      </c>
      <c r="P37" s="7">
        <f t="shared" si="3"/>
        <v>98.606410803437527</v>
      </c>
      <c r="Q37" s="41">
        <v>339</v>
      </c>
      <c r="R37" s="40">
        <v>529159</v>
      </c>
    </row>
    <row r="38" spans="1:18" s="4" customFormat="1" ht="21.75" customHeight="1">
      <c r="A38" s="57"/>
      <c r="B38" s="55"/>
      <c r="C38" s="78" t="s">
        <v>0</v>
      </c>
      <c r="D38" s="79"/>
      <c r="E38" s="8"/>
      <c r="F38" s="18"/>
      <c r="G38" s="18"/>
      <c r="H38" s="18"/>
      <c r="I38" s="18"/>
      <c r="J38" s="18"/>
      <c r="K38" s="18"/>
      <c r="L38" s="18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</row>
    <row r="39" spans="1:18" s="4" customFormat="1" ht="21.75" customHeight="1">
      <c r="A39" s="57"/>
      <c r="B39" s="55"/>
      <c r="C39" s="78" t="s">
        <v>2</v>
      </c>
      <c r="D39" s="79"/>
      <c r="E39" s="8"/>
      <c r="F39" s="18"/>
      <c r="G39" s="18"/>
      <c r="H39" s="18"/>
      <c r="I39" s="18"/>
      <c r="J39" s="18"/>
      <c r="K39" s="18"/>
      <c r="L39" s="18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</row>
    <row r="40" spans="1:18" s="4" customFormat="1" ht="21.75" customHeight="1">
      <c r="A40" s="57"/>
      <c r="B40" s="55"/>
      <c r="C40" s="78" t="s">
        <v>10</v>
      </c>
      <c r="D40" s="79"/>
      <c r="E40" s="8"/>
      <c r="F40" s="18"/>
      <c r="G40" s="18"/>
      <c r="H40" s="18"/>
      <c r="I40" s="18"/>
      <c r="J40" s="18"/>
      <c r="K40" s="18"/>
      <c r="L40" s="18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</row>
    <row r="41" spans="1:18" s="4" customFormat="1" ht="21.75" customHeight="1">
      <c r="A41" s="57"/>
      <c r="B41" s="55"/>
      <c r="C41" s="78" t="s">
        <v>12</v>
      </c>
      <c r="D41" s="79"/>
      <c r="E41" s="8"/>
      <c r="F41" s="18"/>
      <c r="G41" s="18"/>
      <c r="H41" s="18"/>
      <c r="I41" s="18"/>
      <c r="J41" s="18"/>
      <c r="K41" s="18"/>
      <c r="L41" s="18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</row>
    <row r="42" spans="1:18" s="4" customFormat="1" ht="21.75" customHeight="1">
      <c r="A42" s="57"/>
      <c r="B42" s="55"/>
      <c r="C42" s="78" t="s">
        <v>13</v>
      </c>
      <c r="D42" s="79"/>
      <c r="E42" s="8"/>
      <c r="F42" s="18"/>
      <c r="G42" s="18"/>
      <c r="H42" s="18">
        <v>1233</v>
      </c>
      <c r="I42" s="18"/>
      <c r="J42" s="18">
        <v>1233</v>
      </c>
      <c r="K42" s="18"/>
      <c r="L42" s="18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>
        <f t="shared" si="3"/>
        <v>100</v>
      </c>
      <c r="Q42" s="41"/>
      <c r="R42" s="40"/>
    </row>
    <row r="43" spans="1:18" s="4" customFormat="1" ht="21.75" customHeight="1" thickBot="1">
      <c r="A43" s="57"/>
      <c r="B43" s="55"/>
      <c r="C43" s="80" t="s">
        <v>38</v>
      </c>
      <c r="D43" s="81"/>
      <c r="E43" s="27"/>
      <c r="F43" s="28"/>
      <c r="G43" s="28"/>
      <c r="H43" s="28"/>
      <c r="I43" s="28"/>
      <c r="J43" s="28"/>
      <c r="K43" s="28"/>
      <c r="L43" s="28"/>
      <c r="M43" s="29">
        <f t="shared" si="15"/>
        <v>0</v>
      </c>
      <c r="N43" s="30" t="e">
        <f t="shared" si="1"/>
        <v>#DIV/0!</v>
      </c>
      <c r="O43" s="30" t="e">
        <f t="shared" si="2"/>
        <v>#DIV/0!</v>
      </c>
      <c r="P43" s="30" t="e">
        <f t="shared" si="3"/>
        <v>#DIV/0!</v>
      </c>
      <c r="Q43" s="44"/>
      <c r="R43" s="45"/>
    </row>
    <row r="44" spans="1:18" s="5" customFormat="1" ht="21.75" customHeight="1">
      <c r="A44" s="51" t="s">
        <v>14</v>
      </c>
      <c r="B44" s="82" t="s">
        <v>15</v>
      </c>
      <c r="C44" s="82"/>
      <c r="D44" s="83"/>
      <c r="E44" s="31">
        <f>SUM(E45:E47)</f>
        <v>1547500</v>
      </c>
      <c r="F44" s="31">
        <f t="shared" ref="F44:M44" si="16">SUM(F45:F47)</f>
        <v>1547500</v>
      </c>
      <c r="G44" s="31">
        <f t="shared" si="16"/>
        <v>19103</v>
      </c>
      <c r="H44" s="31">
        <f t="shared" si="16"/>
        <v>9062813</v>
      </c>
      <c r="I44" s="31">
        <f t="shared" si="16"/>
        <v>61355</v>
      </c>
      <c r="J44" s="31">
        <f t="shared" si="16"/>
        <v>-314684</v>
      </c>
      <c r="K44" s="31">
        <f t="shared" si="16"/>
        <v>0</v>
      </c>
      <c r="L44" s="31">
        <f t="shared" si="16"/>
        <v>1503232</v>
      </c>
      <c r="M44" s="31">
        <f t="shared" si="16"/>
        <v>7874265</v>
      </c>
      <c r="N44" s="32">
        <f t="shared" si="1"/>
        <v>-20.334991922455572</v>
      </c>
      <c r="O44" s="32">
        <f t="shared" si="2"/>
        <v>-20.334991922455572</v>
      </c>
      <c r="P44" s="32">
        <f t="shared" si="3"/>
        <v>-3.472255247901507</v>
      </c>
      <c r="Q44" s="46">
        <f>SUM(Q45:Q47)</f>
        <v>7174</v>
      </c>
      <c r="R44" s="46">
        <f>SUM(R45:R47)</f>
        <v>4001724</v>
      </c>
    </row>
    <row r="45" spans="1:18" s="4" customFormat="1" ht="21.75" customHeight="1">
      <c r="A45" s="52"/>
      <c r="B45" s="60" t="s">
        <v>16</v>
      </c>
      <c r="C45" s="58"/>
      <c r="D45" s="59"/>
      <c r="E45" s="9">
        <v>247500</v>
      </c>
      <c r="F45" s="9">
        <v>247500</v>
      </c>
      <c r="G45" s="9">
        <v>2018</v>
      </c>
      <c r="H45" s="18">
        <v>749304</v>
      </c>
      <c r="I45" s="18">
        <v>3392</v>
      </c>
      <c r="J45" s="18">
        <v>-747975</v>
      </c>
      <c r="K45" s="18"/>
      <c r="L45" s="18">
        <v>267481</v>
      </c>
      <c r="M45" s="6">
        <f>H45-J45-L45</f>
        <v>1229798</v>
      </c>
      <c r="N45" s="7">
        <f t="shared" si="1"/>
        <v>-302.21212121212119</v>
      </c>
      <c r="O45" s="7">
        <f t="shared" si="2"/>
        <v>-302.21212121212119</v>
      </c>
      <c r="P45" s="7">
        <f t="shared" si="3"/>
        <v>-99.822635405656442</v>
      </c>
      <c r="Q45" s="41">
        <v>5115</v>
      </c>
      <c r="R45" s="40">
        <v>1112866</v>
      </c>
    </row>
    <row r="46" spans="1:18" s="4" customFormat="1" ht="21.75" customHeight="1">
      <c r="A46" s="52"/>
      <c r="B46" s="60" t="s">
        <v>1</v>
      </c>
      <c r="C46" s="58"/>
      <c r="D46" s="59"/>
      <c r="E46" s="9">
        <v>300000</v>
      </c>
      <c r="F46" s="9">
        <v>300000</v>
      </c>
      <c r="G46" s="9">
        <v>26</v>
      </c>
      <c r="H46" s="18">
        <v>1216391</v>
      </c>
      <c r="I46" s="18">
        <v>8588</v>
      </c>
      <c r="J46" s="18">
        <v>435536</v>
      </c>
      <c r="K46" s="18"/>
      <c r="L46" s="18">
        <v>56541</v>
      </c>
      <c r="M46" s="6">
        <f>H46-J46-L46</f>
        <v>724314</v>
      </c>
      <c r="N46" s="7">
        <f t="shared" si="1"/>
        <v>145.17866666666666</v>
      </c>
      <c r="O46" s="7">
        <f t="shared" si="2"/>
        <v>145.17866666666666</v>
      </c>
      <c r="P46" s="7">
        <f t="shared" si="3"/>
        <v>35.805592116350752</v>
      </c>
      <c r="Q46" s="41">
        <v>752</v>
      </c>
      <c r="R46" s="40">
        <v>124250</v>
      </c>
    </row>
    <row r="47" spans="1:18" s="4" customFormat="1" ht="21.75" customHeight="1">
      <c r="A47" s="53"/>
      <c r="B47" s="60" t="s">
        <v>17</v>
      </c>
      <c r="C47" s="58"/>
      <c r="D47" s="59"/>
      <c r="E47" s="8">
        <v>1000000</v>
      </c>
      <c r="F47" s="8">
        <v>1000000</v>
      </c>
      <c r="G47" s="9">
        <v>17059</v>
      </c>
      <c r="H47" s="18">
        <v>7097118</v>
      </c>
      <c r="I47" s="18">
        <v>49375</v>
      </c>
      <c r="J47" s="18">
        <v>-2245</v>
      </c>
      <c r="K47" s="18"/>
      <c r="L47" s="18">
        <v>1179210</v>
      </c>
      <c r="M47" s="6">
        <f>H47-J47-L47</f>
        <v>5920153</v>
      </c>
      <c r="N47" s="7">
        <f t="shared" si="1"/>
        <v>-0.22450000000000001</v>
      </c>
      <c r="O47" s="7">
        <f t="shared" si="2"/>
        <v>-0.22450000000000001</v>
      </c>
      <c r="P47" s="7">
        <f t="shared" si="3"/>
        <v>-3.1632558455418097E-2</v>
      </c>
      <c r="Q47" s="41">
        <v>1307</v>
      </c>
      <c r="R47" s="40">
        <v>2764608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2015-03-05T00:38:38Z</cp:lastPrinted>
  <dcterms:created xsi:type="dcterms:W3CDTF">1999-04-08T04:49:33Z</dcterms:created>
  <dcterms:modified xsi:type="dcterms:W3CDTF">2015-03-11T05:14:15Z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