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 s="1"/>
  <c r="Q9" s="1"/>
  <c r="R24"/>
  <c r="Q24"/>
  <c r="R16"/>
  <c r="Q16"/>
  <c r="Q11" s="1"/>
  <c r="R13"/>
  <c r="Q13"/>
  <c r="M46"/>
  <c r="H16"/>
  <c r="H11" s="1"/>
  <c r="G16"/>
  <c r="M12"/>
  <c r="N12"/>
  <c r="O12"/>
  <c r="P12"/>
  <c r="E13"/>
  <c r="F13"/>
  <c r="G13"/>
  <c r="H13"/>
  <c r="I13"/>
  <c r="J13"/>
  <c r="N13"/>
  <c r="K13"/>
  <c r="L13"/>
  <c r="M14"/>
  <c r="N14"/>
  <c r="O14"/>
  <c r="P14"/>
  <c r="M15"/>
  <c r="N15"/>
  <c r="O15"/>
  <c r="P15"/>
  <c r="E16"/>
  <c r="N16" s="1"/>
  <c r="F16"/>
  <c r="F11" s="1"/>
  <c r="I16"/>
  <c r="J16"/>
  <c r="K16"/>
  <c r="L16"/>
  <c r="L11" s="1"/>
  <c r="L10" s="1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G11"/>
  <c r="G8" s="1"/>
  <c r="H24"/>
  <c r="I24"/>
  <c r="J24"/>
  <c r="O24" s="1"/>
  <c r="K24"/>
  <c r="K11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N34" s="1"/>
  <c r="F34"/>
  <c r="G34"/>
  <c r="G31" s="1"/>
  <c r="H34"/>
  <c r="I34"/>
  <c r="I31" s="1"/>
  <c r="J34"/>
  <c r="K34"/>
  <c r="K31"/>
  <c r="K9" s="1"/>
  <c r="L34"/>
  <c r="M35"/>
  <c r="N35"/>
  <c r="O35"/>
  <c r="P35"/>
  <c r="M36"/>
  <c r="M34" s="1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N45"/>
  <c r="K45"/>
  <c r="N46"/>
  <c r="O46"/>
  <c r="P46"/>
  <c r="M47"/>
  <c r="N47"/>
  <c r="O47"/>
  <c r="P47"/>
  <c r="M48"/>
  <c r="N48"/>
  <c r="O48"/>
  <c r="P48"/>
  <c r="L31"/>
  <c r="H31"/>
  <c r="H9"/>
  <c r="P13"/>
  <c r="O45"/>
  <c r="M13"/>
  <c r="F31"/>
  <c r="F9"/>
  <c r="M16"/>
  <c r="P16"/>
  <c r="I11"/>
  <c r="O13"/>
  <c r="M45"/>
  <c r="O34"/>
  <c r="J31"/>
  <c r="J9" s="1"/>
  <c r="P34"/>
  <c r="K8"/>
  <c r="I8"/>
  <c r="F8" l="1"/>
  <c r="F7" s="1"/>
  <c r="F10"/>
  <c r="Q10"/>
  <c r="Q8"/>
  <c r="Q7" s="1"/>
  <c r="H8"/>
  <c r="H7" s="1"/>
  <c r="H10"/>
  <c r="K10"/>
  <c r="K7"/>
  <c r="O16"/>
  <c r="N24"/>
  <c r="P45"/>
  <c r="M24"/>
  <c r="E31"/>
  <c r="E9" s="1"/>
  <c r="R11"/>
  <c r="M31"/>
  <c r="G9"/>
  <c r="G7" s="1"/>
  <c r="G10"/>
  <c r="P9"/>
  <c r="N9"/>
  <c r="O9"/>
  <c r="R8"/>
  <c r="I9"/>
  <c r="I7" s="1"/>
  <c r="I10"/>
  <c r="P24"/>
  <c r="J11"/>
  <c r="L8"/>
  <c r="M11"/>
  <c r="P31"/>
  <c r="O31"/>
  <c r="L9"/>
  <c r="N31"/>
  <c r="E11"/>
  <c r="R31"/>
  <c r="R10" s="1"/>
  <c r="M8" l="1"/>
  <c r="M10"/>
  <c r="M9"/>
  <c r="L7"/>
  <c r="E8"/>
  <c r="E7" s="1"/>
  <c r="E10"/>
  <c r="R9"/>
  <c r="R7" s="1"/>
  <c r="J10"/>
  <c r="N11"/>
  <c r="P11"/>
  <c r="J8"/>
  <c r="O11"/>
  <c r="N10" l="1"/>
  <c r="P10"/>
  <c r="O10"/>
  <c r="J7"/>
  <c r="O8"/>
  <c r="N8"/>
  <c r="P8"/>
  <c r="M7"/>
  <c r="O7" l="1"/>
  <c r="N7"/>
  <c r="P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<sst xmlns="http://schemas.openxmlformats.org/spreadsheetml/2006/main" count="74" uniqueCount="62">
  <si>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</si>
  <si>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</si>
  <si>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</si>
  <si>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</si>
  <si>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</si>
  <si>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</si>
  <si>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</si>
  <si>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</si>
  <si>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</si>
  <si>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</si>
  <si>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</si>
  <si>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</si>
  <si>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</si>
  <si>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</si>
  <si>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</si>
  <si>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</si>
  <si>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</si>
  <si>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</si>
  <si>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</si>
  <si>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</si>
  <si>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</si>
  <si>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</si>
  <si>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</si>
  <si>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</si>
  <si>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</si>
  <si>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</si>
  <si>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</si>
  <si>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</si>
  <si>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</si>
  <si>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</si>
  <si>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</si>
  <si>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</si>
  <si>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</si>
  <si>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</si>
  <si>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</si>
  <si>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</si>
  <si>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</si>
  <si>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</si>
  <si>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</si>
  <si>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</si>
  <si>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</si>
  <si>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</si>
  <si>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</si>
  <si>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</si>
  <si>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</si>
  <si>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</si>
  <si>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</si>
  <si>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</si>
  <si>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</si>
  <si>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</si>
  <si>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</si>
  <si>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</si>
  <si>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</si>
  <si>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</si>
  <si>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</si>
  <si>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</si>
  <si>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</si>
  <si>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</si>
  <si>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</si>
  <si>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</si>
  <si>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</si>
  <si>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5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</si>
</sst>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4"/>
      <c r="G1" s="92" t="s">
        <v>61</v>
      </c>
      <c r="H1" s="92"/>
      <c r="I1" s="92"/>
      <c r="J1" s="92"/>
      <c r="K1" s="92"/>
      <c r="L1" s="92"/>
      <c r="M1" s="92"/>
      <c r="N1" s="92"/>
      <c r="O1" s="12"/>
      <c r="P1" s="12"/>
      <c r="Q1" s="12"/>
    </row>
    <row r="2" spans="1:18" s="10" customFormat="1" ht="14.25" customHeight="1">
      <c r="E2" s="13"/>
      <c r="G2" s="92"/>
      <c r="H2" s="92"/>
      <c r="I2" s="92"/>
      <c r="J2" s="92"/>
      <c r="K2" s="92"/>
      <c r="L2" s="92"/>
      <c r="M2" s="92"/>
      <c r="N2" s="92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4" t="s">
        <v>41</v>
      </c>
      <c r="B5" s="74"/>
      <c r="C5" s="74"/>
      <c r="D5" s="55"/>
      <c r="E5" s="56" t="s">
        <v>42</v>
      </c>
      <c r="F5" s="56"/>
      <c r="G5" s="54" t="s">
        <v>43</v>
      </c>
      <c r="H5" s="55"/>
      <c r="I5" s="54" t="s">
        <v>44</v>
      </c>
      <c r="J5" s="55"/>
      <c r="K5" s="54" t="s">
        <v>45</v>
      </c>
      <c r="L5" s="55"/>
      <c r="M5" s="56" t="s">
        <v>46</v>
      </c>
      <c r="N5" s="56" t="s">
        <v>47</v>
      </c>
      <c r="O5" s="56"/>
      <c r="P5" s="56"/>
      <c r="Q5" s="54" t="s">
        <v>48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49</v>
      </c>
      <c r="F6" s="40" t="s">
        <v>50</v>
      </c>
      <c r="G6" s="40" t="s">
        <v>51</v>
      </c>
      <c r="H6" s="40" t="s">
        <v>52</v>
      </c>
      <c r="I6" s="40" t="s">
        <v>51</v>
      </c>
      <c r="J6" s="40" t="s">
        <v>52</v>
      </c>
      <c r="K6" s="40" t="s">
        <v>51</v>
      </c>
      <c r="L6" s="40" t="s">
        <v>52</v>
      </c>
      <c r="M6" s="57"/>
      <c r="N6" s="41" t="s">
        <v>53</v>
      </c>
      <c r="O6" s="41" t="s">
        <v>54</v>
      </c>
      <c r="P6" s="40" t="s">
        <v>55</v>
      </c>
      <c r="Q6" s="40" t="s">
        <v>51</v>
      </c>
      <c r="R6" s="40" t="s">
        <v>52</v>
      </c>
    </row>
    <row r="7" spans="1:18" s="4" customFormat="1" ht="21.75" customHeight="1">
      <c r="A7" s="71" t="s">
        <v>56</v>
      </c>
      <c r="B7" s="78" t="s">
        <v>57</v>
      </c>
      <c r="C7" s="78"/>
      <c r="D7" s="79"/>
      <c r="E7" s="27">
        <f t="shared" ref="E7:M7" si="0">SUM(E8:E9)</f>
        <v>251584000</v>
      </c>
      <c r="F7" s="27">
        <f t="shared" si="0"/>
        <v>0</v>
      </c>
      <c r="G7" s="27">
        <f>SUM(G8:G9)</f>
        <v>13025950</v>
      </c>
      <c r="H7" s="27">
        <f t="shared" si="0"/>
        <v>121472580</v>
      </c>
      <c r="I7" s="27">
        <f t="shared" si="0"/>
        <v>12472573</v>
      </c>
      <c r="J7" s="27">
        <f>SUM(J8:J9)</f>
        <v>108988048</v>
      </c>
      <c r="K7" s="27">
        <f t="shared" si="0"/>
        <v>196150</v>
      </c>
      <c r="L7" s="27">
        <f t="shared" si="0"/>
        <v>1305707</v>
      </c>
      <c r="M7" s="27">
        <f t="shared" si="0"/>
        <v>11178825</v>
      </c>
      <c r="N7" s="28">
        <f t="shared" ref="N7:N48" si="1">+J7/E7*100</f>
        <v>43.320738997710507</v>
      </c>
      <c r="O7" s="28" t="e">
        <f t="shared" ref="O7:O48" si="2">+J7/F7*100</f>
        <v>#DIV/0!</v>
      </c>
      <c r="P7" s="28">
        <f t="shared" ref="P7:P48" si="3">+J7/H7*100</f>
        <v>89.72234556967507</v>
      </c>
      <c r="Q7" s="27">
        <f>SUM(Q8:Q9)</f>
        <v>584415</v>
      </c>
      <c r="R7" s="27">
        <f>SUM(R8:R9)</f>
        <v>1170316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89654000</v>
      </c>
      <c r="F8" s="17">
        <f t="shared" si="4"/>
        <v>0</v>
      </c>
      <c r="G8" s="17">
        <f t="shared" si="4"/>
        <v>6343188</v>
      </c>
      <c r="H8" s="17">
        <f t="shared" si="4"/>
        <v>37647929</v>
      </c>
      <c r="I8" s="17">
        <f t="shared" si="4"/>
        <v>5967810</v>
      </c>
      <c r="J8" s="17">
        <f t="shared" si="4"/>
        <v>34491565</v>
      </c>
      <c r="K8" s="17">
        <f t="shared" si="4"/>
        <v>53348</v>
      </c>
      <c r="L8" s="17">
        <f t="shared" si="4"/>
        <v>224048</v>
      </c>
      <c r="M8" s="17">
        <f t="shared" si="4"/>
        <v>2932316</v>
      </c>
      <c r="N8" s="18">
        <f t="shared" si="1"/>
        <v>38.471864055145339</v>
      </c>
      <c r="O8" s="18" t="e">
        <f t="shared" si="2"/>
        <v>#DIV/0!</v>
      </c>
      <c r="P8" s="18">
        <f t="shared" si="3"/>
        <v>91.616101910944423</v>
      </c>
      <c r="Q8" s="17">
        <f>Q11+Q46+Q47</f>
        <v>100465</v>
      </c>
      <c r="R8" s="17">
        <f>R11+R46+R47</f>
        <v>196560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161930000</v>
      </c>
      <c r="F9" s="29">
        <f t="shared" ref="F9:M9" si="5">F31+F48</f>
        <v>0</v>
      </c>
      <c r="G9" s="29">
        <f t="shared" si="5"/>
        <v>6682762</v>
      </c>
      <c r="H9" s="29">
        <f t="shared" si="5"/>
        <v>83824651</v>
      </c>
      <c r="I9" s="29">
        <f t="shared" si="5"/>
        <v>6504763</v>
      </c>
      <c r="J9" s="29">
        <f t="shared" si="5"/>
        <v>74496483</v>
      </c>
      <c r="K9" s="29">
        <f t="shared" si="5"/>
        <v>142802</v>
      </c>
      <c r="L9" s="29">
        <f t="shared" si="5"/>
        <v>1081659</v>
      </c>
      <c r="M9" s="29">
        <f t="shared" si="5"/>
        <v>8246509</v>
      </c>
      <c r="N9" s="30">
        <f t="shared" si="1"/>
        <v>46.005362193540414</v>
      </c>
      <c r="O9" s="30" t="e">
        <f t="shared" si="2"/>
        <v>#DIV/0!</v>
      </c>
      <c r="P9" s="30">
        <f t="shared" si="3"/>
        <v>88.871808127182064</v>
      </c>
      <c r="Q9" s="29">
        <f>Q31+Q48</f>
        <v>483950</v>
      </c>
      <c r="R9" s="29">
        <f>R31+R48</f>
        <v>973756</v>
      </c>
    </row>
    <row r="10" spans="1:18" s="4" customFormat="1" ht="21.75" customHeight="1">
      <c r="A10" s="63" t="s">
        <v>18</v>
      </c>
      <c r="B10" s="68" t="s">
        <v>15</v>
      </c>
      <c r="C10" s="68"/>
      <c r="D10" s="69"/>
      <c r="E10" s="25">
        <f t="shared" ref="E10:M10" si="6">SUM(E11,E31)</f>
        <v>249832000</v>
      </c>
      <c r="F10" s="25">
        <f t="shared" si="6"/>
        <v>0</v>
      </c>
      <c r="G10" s="25">
        <f t="shared" si="6"/>
        <v>13460763</v>
      </c>
      <c r="H10" s="25">
        <f t="shared" si="6"/>
        <v>110106533</v>
      </c>
      <c r="I10" s="25">
        <f t="shared" si="6"/>
        <v>12443500</v>
      </c>
      <c r="J10" s="25">
        <f t="shared" si="6"/>
        <v>108434089</v>
      </c>
      <c r="K10" s="25">
        <f t="shared" si="6"/>
        <v>164</v>
      </c>
      <c r="L10" s="25">
        <f t="shared" si="6"/>
        <v>179</v>
      </c>
      <c r="M10" s="25">
        <f t="shared" si="6"/>
        <v>1672265</v>
      </c>
      <c r="N10" s="26">
        <f t="shared" si="1"/>
        <v>43.402802283134264</v>
      </c>
      <c r="O10" s="26" t="e">
        <f t="shared" si="2"/>
        <v>#DIV/0!</v>
      </c>
      <c r="P10" s="26">
        <f t="shared" si="3"/>
        <v>98.481067422220988</v>
      </c>
      <c r="Q10" s="25">
        <f>SUM(Q11,Q31)</f>
        <v>128195</v>
      </c>
      <c r="R10" s="25">
        <f>SUM(R11,R31)</f>
        <v>294240</v>
      </c>
    </row>
    <row r="11" spans="1:18" s="4" customFormat="1" ht="21.75" customHeight="1">
      <c r="A11" s="64"/>
      <c r="B11" s="61" t="s">
        <v>19</v>
      </c>
      <c r="C11" s="65" t="s">
        <v>7</v>
      </c>
      <c r="D11" s="66"/>
      <c r="E11" s="6">
        <f t="shared" ref="E11:M11" si="7">SUM(E12,E13,E16,E19:E23,E24)</f>
        <v>88902000</v>
      </c>
      <c r="F11" s="6">
        <f t="shared" si="7"/>
        <v>0</v>
      </c>
      <c r="G11" s="6">
        <f t="shared" si="7"/>
        <v>6347391</v>
      </c>
      <c r="H11" s="6">
        <f t="shared" si="7"/>
        <v>34691229</v>
      </c>
      <c r="I11" s="6">
        <f t="shared" si="7"/>
        <v>5867411</v>
      </c>
      <c r="J11" s="6">
        <f t="shared" si="7"/>
        <v>34082995</v>
      </c>
      <c r="K11" s="6">
        <f t="shared" si="7"/>
        <v>0</v>
      </c>
      <c r="L11" s="6">
        <f t="shared" si="7"/>
        <v>3</v>
      </c>
      <c r="M11" s="6">
        <f t="shared" si="7"/>
        <v>608231</v>
      </c>
      <c r="N11" s="7">
        <f t="shared" si="1"/>
        <v>38.337714562102086</v>
      </c>
      <c r="O11" s="7" t="e">
        <f t="shared" si="2"/>
        <v>#DIV/0!</v>
      </c>
      <c r="P11" s="7">
        <f t="shared" si="3"/>
        <v>98.246721094833518</v>
      </c>
      <c r="Q11" s="6">
        <f>SUM(Q12,Q13,Q16,Q19:Q23,Q24)</f>
        <v>97659</v>
      </c>
      <c r="R11" s="6">
        <f>SUM(R12,R13,R16,R19:R23,R24)</f>
        <v>150363</v>
      </c>
    </row>
    <row r="12" spans="1:18" s="4" customFormat="1" ht="21.75" customHeight="1">
      <c r="A12" s="64"/>
      <c r="B12" s="62"/>
      <c r="C12" s="67" t="s">
        <v>20</v>
      </c>
      <c r="D12" s="66"/>
      <c r="E12" s="9">
        <v>54071000</v>
      </c>
      <c r="F12" s="9"/>
      <c r="G12" s="9">
        <v>5041442</v>
      </c>
      <c r="H12" s="20">
        <v>25573287</v>
      </c>
      <c r="I12" s="9">
        <v>4885513</v>
      </c>
      <c r="J12" s="20">
        <v>25364858</v>
      </c>
      <c r="K12" s="9"/>
      <c r="L12" s="20"/>
      <c r="M12" s="6">
        <f>H12-J12-L12</f>
        <v>208429</v>
      </c>
      <c r="N12" s="7">
        <f t="shared" si="1"/>
        <v>46.91028092692941</v>
      </c>
      <c r="O12" s="7" t="e">
        <f t="shared" si="2"/>
        <v>#DIV/0!</v>
      </c>
      <c r="P12" s="7">
        <f t="shared" si="3"/>
        <v>99.184973757968621</v>
      </c>
      <c r="Q12" s="48">
        <v>81257</v>
      </c>
      <c r="R12" s="47">
        <v>112520</v>
      </c>
    </row>
    <row r="13" spans="1:18" s="4" customFormat="1" ht="21.75" customHeight="1">
      <c r="A13" s="64"/>
      <c r="B13" s="62"/>
      <c r="C13" s="61" t="s">
        <v>58</v>
      </c>
      <c r="D13" s="42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482392</v>
      </c>
      <c r="H13" s="19">
        <f t="shared" si="8"/>
        <v>3089419</v>
      </c>
      <c r="I13" s="19">
        <f t="shared" si="8"/>
        <v>488157</v>
      </c>
      <c r="J13" s="19">
        <f t="shared" si="8"/>
        <v>3035711</v>
      </c>
      <c r="K13" s="19">
        <f t="shared" si="8"/>
        <v>0</v>
      </c>
      <c r="L13" s="19">
        <f t="shared" si="8"/>
        <v>0</v>
      </c>
      <c r="M13" s="19">
        <f t="shared" si="8"/>
        <v>53708</v>
      </c>
      <c r="N13" s="7">
        <f t="shared" si="1"/>
        <v>45.725425515890947</v>
      </c>
      <c r="O13" s="7" t="e">
        <f t="shared" si="2"/>
        <v>#DIV/0!</v>
      </c>
      <c r="P13" s="7">
        <f t="shared" si="3"/>
        <v>98.261550149073344</v>
      </c>
      <c r="Q13" s="49">
        <f>SUM(Q14:Q15)</f>
        <v>3598</v>
      </c>
      <c r="R13" s="49">
        <f>SUM(R14:R15)</f>
        <v>7585</v>
      </c>
    </row>
    <row r="14" spans="1:18" s="4" customFormat="1" ht="21.75" customHeight="1">
      <c r="A14" s="64"/>
      <c r="B14" s="62"/>
      <c r="C14" s="93"/>
      <c r="D14" s="43" t="s">
        <v>28</v>
      </c>
      <c r="E14" s="8">
        <v>5776000</v>
      </c>
      <c r="F14" s="8"/>
      <c r="G14" s="9">
        <v>462875</v>
      </c>
      <c r="H14" s="20">
        <v>2229495</v>
      </c>
      <c r="I14" s="9">
        <v>462530</v>
      </c>
      <c r="J14" s="20">
        <v>2229142</v>
      </c>
      <c r="K14" s="9"/>
      <c r="L14" s="20"/>
      <c r="M14" s="6">
        <f>H14-J14-L14</f>
        <v>353</v>
      </c>
      <c r="N14" s="7">
        <f t="shared" si="1"/>
        <v>38.593178670360111</v>
      </c>
      <c r="O14" s="7" t="e">
        <f t="shared" si="2"/>
        <v>#DIV/0!</v>
      </c>
      <c r="P14" s="7">
        <f t="shared" si="3"/>
        <v>99.984166818046234</v>
      </c>
      <c r="Q14" s="48">
        <v>3499</v>
      </c>
      <c r="R14" s="47">
        <v>6987</v>
      </c>
    </row>
    <row r="15" spans="1:18" s="4" customFormat="1" ht="21.75" customHeight="1">
      <c r="A15" s="64"/>
      <c r="B15" s="62"/>
      <c r="C15" s="94"/>
      <c r="D15" s="43" t="s">
        <v>29</v>
      </c>
      <c r="E15" s="8">
        <v>863000</v>
      </c>
      <c r="F15" s="8"/>
      <c r="G15" s="9">
        <v>19517</v>
      </c>
      <c r="H15" s="20">
        <v>859924</v>
      </c>
      <c r="I15" s="9">
        <v>25627</v>
      </c>
      <c r="J15" s="20">
        <v>806569</v>
      </c>
      <c r="K15" s="9"/>
      <c r="L15" s="20"/>
      <c r="M15" s="6">
        <f>H15-J15-L15</f>
        <v>53355</v>
      </c>
      <c r="N15" s="7">
        <f t="shared" si="1"/>
        <v>93.461066048667448</v>
      </c>
      <c r="O15" s="7" t="e">
        <f t="shared" si="2"/>
        <v>#DIV/0!</v>
      </c>
      <c r="P15" s="7">
        <f t="shared" si="3"/>
        <v>93.795381917471772</v>
      </c>
      <c r="Q15" s="48">
        <v>99</v>
      </c>
      <c r="R15" s="47">
        <v>598</v>
      </c>
    </row>
    <row r="16" spans="1:18" s="4" customFormat="1" ht="21.75" customHeight="1">
      <c r="A16" s="64"/>
      <c r="B16" s="62"/>
      <c r="C16" s="61" t="s">
        <v>59</v>
      </c>
      <c r="D16" s="42" t="s">
        <v>26</v>
      </c>
      <c r="E16" s="19">
        <f t="shared" ref="E16:M16" si="9">SUM(E17:E18)</f>
        <v>6733000</v>
      </c>
      <c r="F16" s="19">
        <f t="shared" si="9"/>
        <v>0</v>
      </c>
      <c r="G16" s="19">
        <f t="shared" si="9"/>
        <v>90532</v>
      </c>
      <c r="H16" s="19">
        <f t="shared" si="9"/>
        <v>827454</v>
      </c>
      <c r="I16" s="19">
        <f t="shared" si="9"/>
        <v>84779</v>
      </c>
      <c r="J16" s="19">
        <f t="shared" si="9"/>
        <v>819466</v>
      </c>
      <c r="K16" s="19">
        <f t="shared" si="9"/>
        <v>0</v>
      </c>
      <c r="L16" s="19">
        <f t="shared" si="9"/>
        <v>0</v>
      </c>
      <c r="M16" s="19">
        <f t="shared" si="9"/>
        <v>7988</v>
      </c>
      <c r="N16" s="7">
        <f t="shared" si="1"/>
        <v>12.170889648002376</v>
      </c>
      <c r="O16" s="7" t="e">
        <f t="shared" si="2"/>
        <v>#DIV/0!</v>
      </c>
      <c r="P16" s="7">
        <f t="shared" si="3"/>
        <v>99.034629115334511</v>
      </c>
      <c r="Q16" s="49">
        <f>SUM(Q17:Q18)</f>
        <v>0</v>
      </c>
      <c r="R16" s="49">
        <f>SUM(R17:R18)</f>
        <v>0</v>
      </c>
    </row>
    <row r="17" spans="1:18" s="4" customFormat="1" ht="21.75" customHeight="1">
      <c r="A17" s="64"/>
      <c r="B17" s="62"/>
      <c r="C17" s="93"/>
      <c r="D17" s="44" t="s">
        <v>30</v>
      </c>
      <c r="E17" s="8">
        <v>1009000</v>
      </c>
      <c r="F17" s="8"/>
      <c r="G17" s="20">
        <v>83888</v>
      </c>
      <c r="H17" s="20">
        <v>820791</v>
      </c>
      <c r="I17" s="20">
        <v>84779</v>
      </c>
      <c r="J17" s="20">
        <v>819448</v>
      </c>
      <c r="K17" s="20"/>
      <c r="L17" s="20"/>
      <c r="M17" s="6">
        <f t="shared" ref="M17:M23" si="10">H17-J17-L17</f>
        <v>1343</v>
      </c>
      <c r="N17" s="7">
        <f t="shared" si="1"/>
        <v>81.213875123885032</v>
      </c>
      <c r="O17" s="7" t="e">
        <f t="shared" si="2"/>
        <v>#DIV/0!</v>
      </c>
      <c r="P17" s="7">
        <f t="shared" si="3"/>
        <v>99.836377348192173</v>
      </c>
      <c r="Q17" s="48"/>
      <c r="R17" s="47"/>
    </row>
    <row r="18" spans="1:18" s="4" customFormat="1" ht="21.75" customHeight="1">
      <c r="A18" s="64"/>
      <c r="B18" s="62"/>
      <c r="C18" s="94"/>
      <c r="D18" s="44" t="s">
        <v>31</v>
      </c>
      <c r="E18" s="8">
        <v>5724000</v>
      </c>
      <c r="F18" s="8"/>
      <c r="G18" s="20">
        <v>6644</v>
      </c>
      <c r="H18" s="20">
        <v>6663</v>
      </c>
      <c r="I18" s="20"/>
      <c r="J18" s="20">
        <v>18</v>
      </c>
      <c r="K18" s="20"/>
      <c r="L18" s="20"/>
      <c r="M18" s="6">
        <f t="shared" si="10"/>
        <v>6645</v>
      </c>
      <c r="N18" s="7">
        <f t="shared" si="1"/>
        <v>3.1446540880503149E-4</v>
      </c>
      <c r="O18" s="7" t="e">
        <f t="shared" si="2"/>
        <v>#DIV/0!</v>
      </c>
      <c r="P18" s="7">
        <f t="shared" si="3"/>
        <v>0.27014858171994593</v>
      </c>
      <c r="Q18" s="48"/>
      <c r="R18" s="47"/>
    </row>
    <row r="19" spans="1:18" s="4" customFormat="1" ht="21.75" customHeight="1">
      <c r="A19" s="64"/>
      <c r="B19" s="62"/>
      <c r="C19" s="67" t="s">
        <v>32</v>
      </c>
      <c r="D19" s="6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64"/>
      <c r="B20" s="62"/>
      <c r="C20" s="86" t="s">
        <v>21</v>
      </c>
      <c r="D20" s="87"/>
      <c r="E20" s="8"/>
      <c r="F20" s="8"/>
      <c r="G20" s="8">
        <v>173420</v>
      </c>
      <c r="H20" s="20">
        <v>209076</v>
      </c>
      <c r="I20" s="20">
        <v>4233</v>
      </c>
      <c r="J20" s="20">
        <v>39695</v>
      </c>
      <c r="K20" s="20"/>
      <c r="L20" s="20"/>
      <c r="M20" s="6">
        <f t="shared" si="10"/>
        <v>169381</v>
      </c>
      <c r="N20" s="7" t="e">
        <f t="shared" si="1"/>
        <v>#DIV/0!</v>
      </c>
      <c r="O20" s="7" t="e">
        <f t="shared" si="2"/>
        <v>#DIV/0!</v>
      </c>
      <c r="P20" s="7">
        <f t="shared" si="3"/>
        <v>18.985918995963193</v>
      </c>
      <c r="Q20" s="48"/>
      <c r="R20" s="47">
        <v>1148</v>
      </c>
    </row>
    <row r="21" spans="1:18" s="4" customFormat="1" ht="21.75" customHeight="1">
      <c r="A21" s="64"/>
      <c r="B21" s="62"/>
      <c r="C21" s="86" t="s">
        <v>22</v>
      </c>
      <c r="D21" s="87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64"/>
      <c r="B22" s="62"/>
      <c r="C22" s="86" t="s">
        <v>23</v>
      </c>
      <c r="D22" s="87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64"/>
      <c r="B23" s="62"/>
      <c r="C23" s="86" t="s">
        <v>24</v>
      </c>
      <c r="D23" s="87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64"/>
      <c r="B24" s="62"/>
      <c r="C24" s="61" t="s">
        <v>33</v>
      </c>
      <c r="D24" s="42" t="s">
        <v>26</v>
      </c>
      <c r="E24" s="6">
        <f>SUM(E25:E30)</f>
        <v>21459000</v>
      </c>
      <c r="F24" s="6">
        <f t="shared" ref="F24:M24" si="11">SUM(F25:F30)</f>
        <v>0</v>
      </c>
      <c r="G24" s="6">
        <f t="shared" si="11"/>
        <v>559605</v>
      </c>
      <c r="H24" s="6">
        <f t="shared" si="11"/>
        <v>4991993</v>
      </c>
      <c r="I24" s="6">
        <f t="shared" si="11"/>
        <v>404729</v>
      </c>
      <c r="J24" s="6">
        <f t="shared" si="11"/>
        <v>4823265</v>
      </c>
      <c r="K24" s="6">
        <f t="shared" si="11"/>
        <v>0</v>
      </c>
      <c r="L24" s="6">
        <f t="shared" si="11"/>
        <v>3</v>
      </c>
      <c r="M24" s="6">
        <f t="shared" si="11"/>
        <v>168725</v>
      </c>
      <c r="N24" s="7">
        <f t="shared" si="1"/>
        <v>22.476653152523419</v>
      </c>
      <c r="O24" s="7" t="e">
        <f t="shared" si="2"/>
        <v>#DIV/0!</v>
      </c>
      <c r="P24" s="7">
        <f t="shared" si="3"/>
        <v>96.620027311737005</v>
      </c>
      <c r="Q24" s="50">
        <f>SUM(Q25:Q30)</f>
        <v>12804</v>
      </c>
      <c r="R24" s="50">
        <f>SUM(R25:R30)</f>
        <v>29110</v>
      </c>
    </row>
    <row r="25" spans="1:18" s="4" customFormat="1" ht="21.75" customHeight="1">
      <c r="A25" s="64"/>
      <c r="B25" s="62"/>
      <c r="C25" s="93"/>
      <c r="D25" s="45" t="s">
        <v>39</v>
      </c>
      <c r="E25" s="46">
        <v>2385000</v>
      </c>
      <c r="F25" s="8"/>
      <c r="G25" s="20">
        <v>319620</v>
      </c>
      <c r="H25" s="47">
        <v>1450226</v>
      </c>
      <c r="I25" s="20">
        <v>282883</v>
      </c>
      <c r="J25" s="47">
        <v>1412142</v>
      </c>
      <c r="K25" s="20"/>
      <c r="L25" s="20"/>
      <c r="M25" s="6">
        <f t="shared" ref="M25:M30" si="12">H25-J25-L25</f>
        <v>38084</v>
      </c>
      <c r="N25" s="7">
        <f t="shared" si="1"/>
        <v>59.209308176100627</v>
      </c>
      <c r="O25" s="7" t="e">
        <f t="shared" si="2"/>
        <v>#DIV/0!</v>
      </c>
      <c r="P25" s="7">
        <f t="shared" si="3"/>
        <v>97.373926546621021</v>
      </c>
      <c r="Q25" s="48">
        <v>6750</v>
      </c>
      <c r="R25" s="47">
        <v>7985</v>
      </c>
    </row>
    <row r="26" spans="1:18" s="4" customFormat="1" ht="21.75" customHeight="1">
      <c r="A26" s="64"/>
      <c r="B26" s="62"/>
      <c r="C26" s="93"/>
      <c r="D26" s="45" t="s">
        <v>34</v>
      </c>
      <c r="E26" s="46">
        <v>1789000</v>
      </c>
      <c r="F26" s="8"/>
      <c r="G26" s="20">
        <v>82927</v>
      </c>
      <c r="H26" s="47">
        <v>378575</v>
      </c>
      <c r="I26" s="20">
        <v>82858</v>
      </c>
      <c r="J26" s="47">
        <v>378470</v>
      </c>
      <c r="K26" s="20"/>
      <c r="L26" s="20"/>
      <c r="M26" s="6">
        <f t="shared" si="12"/>
        <v>105</v>
      </c>
      <c r="N26" s="7">
        <f t="shared" si="1"/>
        <v>21.15539407490218</v>
      </c>
      <c r="O26" s="7" t="e">
        <f t="shared" si="2"/>
        <v>#DIV/0!</v>
      </c>
      <c r="P26" s="7">
        <f t="shared" si="3"/>
        <v>99.97226441259987</v>
      </c>
      <c r="Q26" s="48">
        <v>700</v>
      </c>
      <c r="R26" s="47">
        <v>1505</v>
      </c>
    </row>
    <row r="27" spans="1:18" s="4" customFormat="1" ht="21.75" customHeight="1">
      <c r="A27" s="64"/>
      <c r="B27" s="62"/>
      <c r="C27" s="93"/>
      <c r="D27" s="45" t="s">
        <v>25</v>
      </c>
      <c r="E27" s="46">
        <v>85000</v>
      </c>
      <c r="F27" s="8"/>
      <c r="G27" s="20"/>
      <c r="H27" s="47">
        <v>240</v>
      </c>
      <c r="I27" s="20"/>
      <c r="J27" s="47">
        <v>240</v>
      </c>
      <c r="K27" s="20"/>
      <c r="L27" s="20"/>
      <c r="M27" s="6">
        <f t="shared" si="12"/>
        <v>0</v>
      </c>
      <c r="N27" s="7">
        <f t="shared" si="1"/>
        <v>0.28235294117647058</v>
      </c>
      <c r="O27" s="7" t="e">
        <f t="shared" si="2"/>
        <v>#DIV/0!</v>
      </c>
      <c r="P27" s="7">
        <f t="shared" si="3"/>
        <v>100</v>
      </c>
      <c r="Q27" s="48"/>
      <c r="R27" s="47"/>
    </row>
    <row r="28" spans="1:18" s="4" customFormat="1" ht="21.75" customHeight="1">
      <c r="A28" s="64"/>
      <c r="B28" s="62"/>
      <c r="C28" s="93"/>
      <c r="D28" s="45" t="s">
        <v>3</v>
      </c>
      <c r="E28" s="46">
        <v>3000000</v>
      </c>
      <c r="F28" s="8"/>
      <c r="G28" s="20">
        <v>124905</v>
      </c>
      <c r="H28" s="47">
        <v>133762</v>
      </c>
      <c r="I28" s="20">
        <v>15912</v>
      </c>
      <c r="J28" s="47">
        <v>23818</v>
      </c>
      <c r="K28" s="20"/>
      <c r="L28" s="20"/>
      <c r="M28" s="6">
        <f t="shared" si="12"/>
        <v>109944</v>
      </c>
      <c r="N28" s="7">
        <f t="shared" si="1"/>
        <v>0.79393333333333327</v>
      </c>
      <c r="O28" s="7" t="e">
        <f t="shared" si="2"/>
        <v>#DIV/0!</v>
      </c>
      <c r="P28" s="7">
        <f t="shared" si="3"/>
        <v>17.80625289693635</v>
      </c>
      <c r="Q28" s="48"/>
      <c r="R28" s="47"/>
    </row>
    <row r="29" spans="1:18" s="4" customFormat="1" ht="21.75" customHeight="1">
      <c r="A29" s="64"/>
      <c r="B29" s="62"/>
      <c r="C29" s="93"/>
      <c r="D29" s="45" t="s">
        <v>4</v>
      </c>
      <c r="E29" s="46">
        <v>5800000</v>
      </c>
      <c r="F29" s="8"/>
      <c r="G29" s="20">
        <v>14561</v>
      </c>
      <c r="H29" s="47">
        <v>1174673</v>
      </c>
      <c r="I29" s="20">
        <v>5484</v>
      </c>
      <c r="J29" s="47">
        <v>1154078</v>
      </c>
      <c r="K29" s="20"/>
      <c r="L29" s="20">
        <v>3</v>
      </c>
      <c r="M29" s="6">
        <f t="shared" si="12"/>
        <v>20592</v>
      </c>
      <c r="N29" s="7">
        <f t="shared" si="1"/>
        <v>19.897896551724138</v>
      </c>
      <c r="O29" s="7" t="e">
        <f t="shared" si="2"/>
        <v>#DIV/0!</v>
      </c>
      <c r="P29" s="7">
        <f t="shared" si="3"/>
        <v>98.246746115727518</v>
      </c>
      <c r="Q29" s="48">
        <v>5354</v>
      </c>
      <c r="R29" s="47">
        <v>19589</v>
      </c>
    </row>
    <row r="30" spans="1:18" s="4" customFormat="1" ht="21.75" customHeight="1">
      <c r="A30" s="64"/>
      <c r="B30" s="62"/>
      <c r="C30" s="94"/>
      <c r="D30" s="45" t="s">
        <v>5</v>
      </c>
      <c r="E30" s="46">
        <v>8400000</v>
      </c>
      <c r="F30" s="8"/>
      <c r="G30" s="20">
        <v>17592</v>
      </c>
      <c r="H30" s="47">
        <v>1854517</v>
      </c>
      <c r="I30" s="20">
        <v>17592</v>
      </c>
      <c r="J30" s="47">
        <v>1854517</v>
      </c>
      <c r="K30" s="20"/>
      <c r="L30" s="20"/>
      <c r="M30" s="6">
        <f t="shared" si="12"/>
        <v>0</v>
      </c>
      <c r="N30" s="7">
        <f t="shared" si="1"/>
        <v>22.077583333333333</v>
      </c>
      <c r="O30" s="7" t="e">
        <f t="shared" si="2"/>
        <v>#DIV/0!</v>
      </c>
      <c r="P30" s="7">
        <f t="shared" si="3"/>
        <v>100</v>
      </c>
      <c r="Q30" s="48"/>
      <c r="R30" s="47">
        <v>31</v>
      </c>
    </row>
    <row r="31" spans="1:18" s="5" customFormat="1" ht="21.75" customHeight="1">
      <c r="A31" s="64"/>
      <c r="B31" s="61" t="s">
        <v>6</v>
      </c>
      <c r="C31" s="65" t="s">
        <v>7</v>
      </c>
      <c r="D31" s="66"/>
      <c r="E31" s="6">
        <f>SUM(E32,E33,E34,E37:E44)</f>
        <v>160930000</v>
      </c>
      <c r="F31" s="6">
        <f t="shared" ref="F31:M31" si="13">SUM(F32,F33,F34,F37:F44)</f>
        <v>0</v>
      </c>
      <c r="G31" s="6">
        <f t="shared" si="13"/>
        <v>7113372</v>
      </c>
      <c r="H31" s="6">
        <f>SUM(H32,H33,H34,H37:H44)</f>
        <v>75415304</v>
      </c>
      <c r="I31" s="6">
        <f t="shared" si="13"/>
        <v>6576089</v>
      </c>
      <c r="J31" s="6">
        <f t="shared" si="13"/>
        <v>74351094</v>
      </c>
      <c r="K31" s="6">
        <f t="shared" si="13"/>
        <v>164</v>
      </c>
      <c r="L31" s="6">
        <f t="shared" si="13"/>
        <v>176</v>
      </c>
      <c r="M31" s="6">
        <f t="shared" si="13"/>
        <v>1064034</v>
      </c>
      <c r="N31" s="7">
        <f t="shared" si="1"/>
        <v>46.200891070651835</v>
      </c>
      <c r="O31" s="7" t="e">
        <f t="shared" si="2"/>
        <v>#DIV/0!</v>
      </c>
      <c r="P31" s="7">
        <f t="shared" si="3"/>
        <v>98.588867320617041</v>
      </c>
      <c r="Q31" s="50">
        <f>SUM(Q32,Q33,Q34,Q37:Q44)</f>
        <v>30536</v>
      </c>
      <c r="R31" s="50">
        <f>SUM(R32,R33,R34,R37:R44)</f>
        <v>143877</v>
      </c>
    </row>
    <row r="32" spans="1:18" s="4" customFormat="1" ht="21.75" customHeight="1">
      <c r="A32" s="64"/>
      <c r="B32" s="62"/>
      <c r="C32" s="67" t="s">
        <v>8</v>
      </c>
      <c r="D32" s="66"/>
      <c r="E32" s="8">
        <v>8550000</v>
      </c>
      <c r="F32" s="8"/>
      <c r="G32" s="20">
        <v>670463</v>
      </c>
      <c r="H32" s="20">
        <v>3429868</v>
      </c>
      <c r="I32" s="20">
        <v>669779</v>
      </c>
      <c r="J32" s="20">
        <v>3420105</v>
      </c>
      <c r="K32" s="20"/>
      <c r="L32" s="20"/>
      <c r="M32" s="6">
        <f>H32-J32-L32</f>
        <v>9763</v>
      </c>
      <c r="N32" s="7">
        <f t="shared" si="1"/>
        <v>40.001228070175436</v>
      </c>
      <c r="O32" s="7" t="e">
        <f t="shared" si="2"/>
        <v>#DIV/0!</v>
      </c>
      <c r="P32" s="7">
        <f t="shared" si="3"/>
        <v>99.71535347716005</v>
      </c>
      <c r="Q32" s="48"/>
      <c r="R32" s="47"/>
    </row>
    <row r="33" spans="1:20" s="4" customFormat="1" ht="21.75" customHeight="1">
      <c r="A33" s="64"/>
      <c r="B33" s="62"/>
      <c r="C33" s="67" t="s">
        <v>9</v>
      </c>
      <c r="D33" s="66"/>
      <c r="E33" s="8">
        <v>33500000</v>
      </c>
      <c r="F33" s="8"/>
      <c r="G33" s="20">
        <v>522091</v>
      </c>
      <c r="H33" s="20">
        <v>584523</v>
      </c>
      <c r="I33" s="20">
        <v>62185</v>
      </c>
      <c r="J33" s="20">
        <v>118654</v>
      </c>
      <c r="K33" s="20"/>
      <c r="L33" s="20"/>
      <c r="M33" s="6">
        <f>H33-J33-L33</f>
        <v>465869</v>
      </c>
      <c r="N33" s="7">
        <f t="shared" si="1"/>
        <v>0.3541910447761194</v>
      </c>
      <c r="O33" s="7" t="e">
        <f t="shared" si="2"/>
        <v>#DIV/0!</v>
      </c>
      <c r="P33" s="7">
        <f t="shared" si="3"/>
        <v>20.29928676886966</v>
      </c>
      <c r="Q33" s="48"/>
      <c r="R33" s="47"/>
    </row>
    <row r="34" spans="1:20" s="4" customFormat="1" ht="21.75" customHeight="1">
      <c r="A34" s="64"/>
      <c r="B34" s="62"/>
      <c r="C34" s="61" t="s">
        <v>35</v>
      </c>
      <c r="D34" s="42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2358410</v>
      </c>
      <c r="H34" s="19">
        <f t="shared" si="14"/>
        <v>14619035</v>
      </c>
      <c r="I34" s="19">
        <f t="shared" si="14"/>
        <v>2326472</v>
      </c>
      <c r="J34" s="19">
        <f t="shared" si="14"/>
        <v>14547265</v>
      </c>
      <c r="K34" s="19">
        <f t="shared" si="14"/>
        <v>0</v>
      </c>
      <c r="L34" s="19">
        <f t="shared" si="14"/>
        <v>12</v>
      </c>
      <c r="M34" s="19">
        <f t="shared" si="14"/>
        <v>71758</v>
      </c>
      <c r="N34" s="7">
        <f t="shared" si="1"/>
        <v>32.341629613161402</v>
      </c>
      <c r="O34" s="7" t="e">
        <f t="shared" si="2"/>
        <v>#DIV/0!</v>
      </c>
      <c r="P34" s="7">
        <f t="shared" si="3"/>
        <v>99.509064722808318</v>
      </c>
      <c r="Q34" s="49">
        <f>SUM(Q35:Q36)</f>
        <v>18205</v>
      </c>
      <c r="R34" s="49">
        <f>SUM(R35:R36)</f>
        <v>67217</v>
      </c>
    </row>
    <row r="35" spans="1:20" s="4" customFormat="1" ht="21.75" customHeight="1">
      <c r="A35" s="64"/>
      <c r="B35" s="62"/>
      <c r="C35" s="93"/>
      <c r="D35" s="43" t="s">
        <v>36</v>
      </c>
      <c r="E35" s="8">
        <v>19600000</v>
      </c>
      <c r="F35" s="8"/>
      <c r="G35" s="8">
        <v>52610</v>
      </c>
      <c r="H35" s="20">
        <v>4053863</v>
      </c>
      <c r="I35" s="8">
        <v>20672</v>
      </c>
      <c r="J35" s="8">
        <v>3982093</v>
      </c>
      <c r="K35" s="8"/>
      <c r="L35" s="8">
        <v>12</v>
      </c>
      <c r="M35" s="6">
        <f t="shared" ref="M35:M44" si="15">H35-J35-L35</f>
        <v>71758</v>
      </c>
      <c r="N35" s="7">
        <f t="shared" si="1"/>
        <v>20.316801020408164</v>
      </c>
      <c r="O35" s="7" t="e">
        <f t="shared" si="2"/>
        <v>#DIV/0!</v>
      </c>
      <c r="P35" s="7">
        <f t="shared" si="3"/>
        <v>98.229589899806683</v>
      </c>
      <c r="Q35" s="48">
        <v>18205</v>
      </c>
      <c r="R35" s="47">
        <v>67217</v>
      </c>
    </row>
    <row r="36" spans="1:20" s="4" customFormat="1" ht="21.75" customHeight="1">
      <c r="A36" s="64"/>
      <c r="B36" s="62"/>
      <c r="C36" s="94"/>
      <c r="D36" s="43" t="s">
        <v>60</v>
      </c>
      <c r="E36" s="8">
        <v>25380000</v>
      </c>
      <c r="F36" s="8"/>
      <c r="G36" s="8">
        <v>2305800</v>
      </c>
      <c r="H36" s="20">
        <v>10565172</v>
      </c>
      <c r="I36" s="20">
        <v>2305800</v>
      </c>
      <c r="J36" s="20">
        <v>10565172</v>
      </c>
      <c r="K36" s="8"/>
      <c r="L36" s="8"/>
      <c r="M36" s="6">
        <f t="shared" si="15"/>
        <v>0</v>
      </c>
      <c r="N36" s="7">
        <f t="shared" si="1"/>
        <v>41.62794326241135</v>
      </c>
      <c r="O36" s="7" t="e">
        <f t="shared" si="2"/>
        <v>#DIV/0!</v>
      </c>
      <c r="P36" s="7">
        <f t="shared" si="3"/>
        <v>100</v>
      </c>
      <c r="Q36" s="48"/>
      <c r="R36" s="47"/>
    </row>
    <row r="37" spans="1:20" s="4" customFormat="1" ht="21.75" customHeight="1">
      <c r="A37" s="64"/>
      <c r="B37" s="62"/>
      <c r="C37" s="67" t="s">
        <v>11</v>
      </c>
      <c r="D37" s="66"/>
      <c r="E37" s="8">
        <v>16900000</v>
      </c>
      <c r="F37" s="8"/>
      <c r="G37" s="20">
        <v>40082</v>
      </c>
      <c r="H37" s="20">
        <v>4070832</v>
      </c>
      <c r="I37" s="20">
        <v>40082</v>
      </c>
      <c r="J37" s="20">
        <v>4070832</v>
      </c>
      <c r="K37" s="8"/>
      <c r="L37" s="8"/>
      <c r="M37" s="6">
        <f t="shared" si="15"/>
        <v>0</v>
      </c>
      <c r="N37" s="7">
        <f t="shared" si="1"/>
        <v>24.087763313609468</v>
      </c>
      <c r="O37" s="7" t="e">
        <f t="shared" si="2"/>
        <v>#DIV/0!</v>
      </c>
      <c r="P37" s="7">
        <f t="shared" si="3"/>
        <v>100</v>
      </c>
      <c r="Q37" s="48"/>
      <c r="R37" s="47">
        <v>62</v>
      </c>
      <c r="T37" s="37"/>
    </row>
    <row r="38" spans="1:20" s="4" customFormat="1" ht="21.75" customHeight="1">
      <c r="A38" s="64"/>
      <c r="B38" s="62"/>
      <c r="C38" s="67" t="s">
        <v>37</v>
      </c>
      <c r="D38" s="66"/>
      <c r="E38" s="8">
        <v>57000000</v>
      </c>
      <c r="F38" s="8"/>
      <c r="G38" s="20">
        <v>3521272</v>
      </c>
      <c r="H38" s="20">
        <v>52706544</v>
      </c>
      <c r="I38" s="20">
        <v>3477571</v>
      </c>
      <c r="J38" s="20">
        <v>52190789</v>
      </c>
      <c r="K38" s="8">
        <v>164</v>
      </c>
      <c r="L38" s="8">
        <v>164</v>
      </c>
      <c r="M38" s="6">
        <f t="shared" si="15"/>
        <v>515591</v>
      </c>
      <c r="N38" s="7">
        <f t="shared" si="1"/>
        <v>91.562787719298242</v>
      </c>
      <c r="O38" s="7" t="e">
        <f t="shared" si="2"/>
        <v>#DIV/0!</v>
      </c>
      <c r="P38" s="7">
        <f t="shared" si="3"/>
        <v>99.021459270788085</v>
      </c>
      <c r="Q38" s="48">
        <v>12331</v>
      </c>
      <c r="R38" s="47">
        <v>76598</v>
      </c>
      <c r="T38" s="37"/>
    </row>
    <row r="39" spans="1:20" s="4" customFormat="1" ht="21.75" customHeight="1">
      <c r="A39" s="64"/>
      <c r="B39" s="62"/>
      <c r="C39" s="86" t="s">
        <v>0</v>
      </c>
      <c r="D39" s="87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T39" s="37"/>
    </row>
    <row r="40" spans="1:20" s="4" customFormat="1" ht="21.75" customHeight="1">
      <c r="A40" s="64"/>
      <c r="B40" s="62"/>
      <c r="C40" s="86" t="s">
        <v>2</v>
      </c>
      <c r="D40" s="87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T40" s="37"/>
    </row>
    <row r="41" spans="1:20" s="4" customFormat="1" ht="21.75" customHeight="1">
      <c r="A41" s="64"/>
      <c r="B41" s="62"/>
      <c r="C41" s="86" t="s">
        <v>10</v>
      </c>
      <c r="D41" s="87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T41" s="37"/>
    </row>
    <row r="42" spans="1:20" s="4" customFormat="1" ht="21.75" customHeight="1">
      <c r="A42" s="64"/>
      <c r="B42" s="62"/>
      <c r="C42" s="86" t="s">
        <v>12</v>
      </c>
      <c r="D42" s="87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T42" s="37"/>
    </row>
    <row r="43" spans="1:20" s="4" customFormat="1" ht="21.75" customHeight="1">
      <c r="A43" s="64"/>
      <c r="B43" s="62"/>
      <c r="C43" s="86" t="s">
        <v>13</v>
      </c>
      <c r="D43" s="87"/>
      <c r="E43" s="8"/>
      <c r="F43" s="20"/>
      <c r="G43" s="20">
        <v>1054</v>
      </c>
      <c r="H43" s="20">
        <v>4502</v>
      </c>
      <c r="I43" s="20"/>
      <c r="J43" s="20">
        <v>3449</v>
      </c>
      <c r="K43" s="20"/>
      <c r="L43" s="20"/>
      <c r="M43" s="6">
        <f t="shared" si="15"/>
        <v>1053</v>
      </c>
      <c r="N43" s="7" t="e">
        <f t="shared" si="1"/>
        <v>#DIV/0!</v>
      </c>
      <c r="O43" s="7" t="e">
        <f t="shared" si="2"/>
        <v>#DIV/0!</v>
      </c>
      <c r="P43" s="7">
        <f t="shared" si="3"/>
        <v>76.610395379831189</v>
      </c>
      <c r="Q43" s="48"/>
      <c r="R43" s="47"/>
      <c r="T43" s="37"/>
    </row>
    <row r="44" spans="1:20" s="4" customFormat="1" ht="21.75" customHeight="1" thickBot="1">
      <c r="A44" s="64"/>
      <c r="B44" s="62"/>
      <c r="C44" s="88" t="s">
        <v>38</v>
      </c>
      <c r="D44" s="89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T44" s="37"/>
    </row>
    <row r="45" spans="1:20" s="5" customFormat="1" ht="21.75" customHeight="1">
      <c r="A45" s="58" t="s">
        <v>14</v>
      </c>
      <c r="B45" s="90" t="s">
        <v>15</v>
      </c>
      <c r="C45" s="90"/>
      <c r="D45" s="91"/>
      <c r="E45" s="35">
        <f>SUM(E46:E48)</f>
        <v>1752000</v>
      </c>
      <c r="F45" s="35">
        <f t="shared" ref="F45:M45" si="16">SUM(F46:F48)</f>
        <v>0</v>
      </c>
      <c r="G45" s="35">
        <f t="shared" si="16"/>
        <v>-434813</v>
      </c>
      <c r="H45" s="35">
        <f t="shared" si="16"/>
        <v>11366047</v>
      </c>
      <c r="I45" s="35">
        <f t="shared" si="16"/>
        <v>29073</v>
      </c>
      <c r="J45" s="35">
        <f t="shared" si="16"/>
        <v>553959</v>
      </c>
      <c r="K45" s="35">
        <f t="shared" si="16"/>
        <v>195986</v>
      </c>
      <c r="L45" s="35">
        <f t="shared" si="16"/>
        <v>1305528</v>
      </c>
      <c r="M45" s="35">
        <f t="shared" si="16"/>
        <v>9506560</v>
      </c>
      <c r="N45" s="36">
        <f t="shared" si="1"/>
        <v>31.618664383561644</v>
      </c>
      <c r="O45" s="36" t="e">
        <f t="shared" si="2"/>
        <v>#DIV/0!</v>
      </c>
      <c r="P45" s="36">
        <f t="shared" si="3"/>
        <v>4.8738052904409068</v>
      </c>
      <c r="Q45" s="53">
        <f>SUM(Q46:Q48)</f>
        <v>456220</v>
      </c>
      <c r="R45" s="53">
        <f>SUM(R46:R48)</f>
        <v>876076</v>
      </c>
      <c r="T45" s="38"/>
    </row>
    <row r="46" spans="1:20" s="4" customFormat="1" ht="21.75" customHeight="1">
      <c r="A46" s="59"/>
      <c r="B46" s="67" t="s">
        <v>16</v>
      </c>
      <c r="C46" s="65"/>
      <c r="D46" s="66"/>
      <c r="E46" s="9">
        <v>340000</v>
      </c>
      <c r="F46" s="9"/>
      <c r="G46" s="9">
        <v>-1564</v>
      </c>
      <c r="H46" s="20">
        <v>1707774</v>
      </c>
      <c r="I46" s="20">
        <v>30893</v>
      </c>
      <c r="J46" s="20">
        <v>216194</v>
      </c>
      <c r="K46" s="20">
        <v>36395</v>
      </c>
      <c r="L46" s="20">
        <v>156647</v>
      </c>
      <c r="M46" s="6">
        <f>H46-J46-L46</f>
        <v>1334933</v>
      </c>
      <c r="N46" s="7">
        <f t="shared" si="1"/>
        <v>63.586470588235287</v>
      </c>
      <c r="O46" s="7" t="e">
        <f t="shared" si="2"/>
        <v>#DIV/0!</v>
      </c>
      <c r="P46" s="7">
        <f t="shared" si="3"/>
        <v>12.659403410521533</v>
      </c>
      <c r="Q46" s="48">
        <v>1563</v>
      </c>
      <c r="R46" s="47">
        <v>40647</v>
      </c>
      <c r="T46" s="37"/>
    </row>
    <row r="47" spans="1:20" s="4" customFormat="1" ht="21.75" customHeight="1">
      <c r="A47" s="59"/>
      <c r="B47" s="67" t="s">
        <v>1</v>
      </c>
      <c r="C47" s="65"/>
      <c r="D47" s="66"/>
      <c r="E47" s="9">
        <v>412000</v>
      </c>
      <c r="F47" s="9"/>
      <c r="G47" s="9">
        <v>-2639</v>
      </c>
      <c r="H47" s="20">
        <v>1248926</v>
      </c>
      <c r="I47" s="20">
        <v>69506</v>
      </c>
      <c r="J47" s="20">
        <v>192376</v>
      </c>
      <c r="K47" s="20">
        <v>16953</v>
      </c>
      <c r="L47" s="20">
        <v>67398</v>
      </c>
      <c r="M47" s="6">
        <f>H47-J47-L47</f>
        <v>989152</v>
      </c>
      <c r="N47" s="7">
        <f t="shared" si="1"/>
        <v>46.693203883495144</v>
      </c>
      <c r="O47" s="7" t="e">
        <f t="shared" si="2"/>
        <v>#DIV/0!</v>
      </c>
      <c r="P47" s="7">
        <f t="shared" si="3"/>
        <v>15.403314527842321</v>
      </c>
      <c r="Q47" s="48">
        <v>1243</v>
      </c>
      <c r="R47" s="47">
        <v>5550</v>
      </c>
      <c r="T47" s="37"/>
    </row>
    <row r="48" spans="1:20" s="4" customFormat="1" ht="21.75" customHeight="1">
      <c r="A48" s="60"/>
      <c r="B48" s="67" t="s">
        <v>17</v>
      </c>
      <c r="C48" s="65"/>
      <c r="D48" s="66"/>
      <c r="E48" s="8">
        <v>1000000</v>
      </c>
      <c r="F48" s="8"/>
      <c r="G48" s="9">
        <v>-430610</v>
      </c>
      <c r="H48" s="20">
        <v>8409347</v>
      </c>
      <c r="I48" s="20">
        <v>-71326</v>
      </c>
      <c r="J48" s="20">
        <v>145389</v>
      </c>
      <c r="K48" s="20">
        <v>142638</v>
      </c>
      <c r="L48" s="20">
        <v>1081483</v>
      </c>
      <c r="M48" s="6">
        <f>H48-J48-L48</f>
        <v>7182475</v>
      </c>
      <c r="N48" s="7">
        <f t="shared" si="1"/>
        <v>14.538899999999998</v>
      </c>
      <c r="O48" s="7" t="e">
        <f t="shared" si="2"/>
        <v>#DIV/0!</v>
      </c>
      <c r="P48" s="7">
        <f t="shared" si="3"/>
        <v>1.7288976183287477</v>
      </c>
      <c r="Q48" s="48">
        <v>453414</v>
      </c>
      <c r="R48" s="47">
        <v>829879</v>
      </c>
      <c r="T48" s="37"/>
    </row>
    <row r="49" spans="20:20">
      <c r="T49" s="39"/>
    </row>
    <row r="50" spans="20:20">
      <c r="T50" s="39"/>
    </row>
    <row r="51" spans="20:20">
      <c r="T51" s="39"/>
    </row>
    <row r="52" spans="20:20">
      <c r="T52" s="39"/>
    </row>
    <row r="53" spans="20:20">
      <c r="T53" s="39"/>
    </row>
    <row r="54" spans="20:20">
      <c r="T54" s="39"/>
    </row>
    <row r="55" spans="20:20">
      <c r="T55" s="39"/>
    </row>
    <row r="56" spans="20:20">
      <c r="T56" s="39"/>
    </row>
    <row r="57" spans="20:20">
      <c r="T57" s="39"/>
    </row>
    <row r="58" spans="20:20">
      <c r="T58" s="39"/>
    </row>
    <row r="59" spans="20:20">
      <c r="T59" s="39"/>
    </row>
    <row r="60" spans="20:20">
      <c r="T60" s="39"/>
    </row>
    <row r="61" spans="20:20">
      <c r="T61" s="39"/>
    </row>
    <row r="62" spans="20:20">
      <c r="T62" s="39"/>
    </row>
    <row r="63" spans="20:20">
      <c r="T63" s="39"/>
    </row>
    <row r="64" spans="20:20">
      <c r="T64" s="39"/>
    </row>
    <row r="65" spans="20:20">
      <c r="T65" s="39"/>
    </row>
    <row r="66" spans="20:20">
      <c r="T66" s="39"/>
    </row>
    <row r="67" spans="20:20">
      <c r="T67" s="39"/>
    </row>
    <row r="68" spans="20:20">
      <c r="T68" s="39"/>
    </row>
  </sheetData>
  <mergeCells count="45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B3:C3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2015-06-08T09:52:11Z</cp:lastPrinted>
  <dcterms:created xsi:type="dcterms:W3CDTF">1999-04-08T04:49:33Z</dcterms:created>
  <dcterms:modified xsi:type="dcterms:W3CDTF">2015-09-30T23:54:31Z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