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5" i="18"/>
  <c r="R45"/>
  <c r="Q45"/>
  <c r="R34"/>
  <c r="Q34"/>
  <c r="Q31" s="1"/>
  <c r="Q9" s="1"/>
  <c r="R24"/>
  <c r="Q24"/>
  <c r="R16"/>
  <c r="Q16"/>
  <c r="Q11" s="1"/>
  <c r="R13"/>
  <c r="Q13"/>
  <c r="M46"/>
  <c r="H16"/>
  <c r="G16"/>
  <c r="M12"/>
  <c r="N12"/>
  <c r="O12"/>
  <c r="P12"/>
  <c r="E13"/>
  <c r="F13"/>
  <c r="G13"/>
  <c r="H13"/>
  <c r="I13"/>
  <c r="J13"/>
  <c r="N13" s="1"/>
  <c r="K13"/>
  <c r="L13"/>
  <c r="M14"/>
  <c r="N14"/>
  <c r="O14"/>
  <c r="P14"/>
  <c r="M15"/>
  <c r="N15"/>
  <c r="O15"/>
  <c r="P15"/>
  <c r="E16"/>
  <c r="F16"/>
  <c r="I16"/>
  <c r="J16"/>
  <c r="K16"/>
  <c r="L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P24" s="1"/>
  <c r="I24"/>
  <c r="J24"/>
  <c r="O24" s="1"/>
  <c r="K24"/>
  <c r="K11" s="1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F34"/>
  <c r="G34"/>
  <c r="G31" s="1"/>
  <c r="G9" s="1"/>
  <c r="H34"/>
  <c r="H31" s="1"/>
  <c r="I34"/>
  <c r="I31" s="1"/>
  <c r="I9" s="1"/>
  <c r="J34"/>
  <c r="N34" s="1"/>
  <c r="K34"/>
  <c r="K31" s="1"/>
  <c r="K9" s="1"/>
  <c r="L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K45"/>
  <c r="N46"/>
  <c r="O46"/>
  <c r="P46"/>
  <c r="M47"/>
  <c r="N47"/>
  <c r="O47"/>
  <c r="P47"/>
  <c r="M48"/>
  <c r="N48"/>
  <c r="O48"/>
  <c r="P48"/>
  <c r="R31"/>
  <c r="R9" s="1"/>
  <c r="N24"/>
  <c r="E31"/>
  <c r="E9" s="1"/>
  <c r="J11"/>
  <c r="J31"/>
  <c r="N31" s="1"/>
  <c r="P34"/>
  <c r="O13"/>
  <c r="P13"/>
  <c r="M13"/>
  <c r="R11"/>
  <c r="G11"/>
  <c r="G8" s="1"/>
  <c r="P45"/>
  <c r="O45"/>
  <c r="M45"/>
  <c r="R8"/>
  <c r="R10"/>
  <c r="L31"/>
  <c r="M24"/>
  <c r="L9"/>
  <c r="K8" l="1"/>
  <c r="K7" s="1"/>
  <c r="K10"/>
  <c r="M34"/>
  <c r="M31" s="1"/>
  <c r="M9" s="1"/>
  <c r="O34"/>
  <c r="H11"/>
  <c r="M16"/>
  <c r="N45"/>
  <c r="F11"/>
  <c r="O16"/>
  <c r="L11"/>
  <c r="J9"/>
  <c r="N9" s="1"/>
  <c r="R7"/>
  <c r="I11"/>
  <c r="E11"/>
  <c r="M11"/>
  <c r="M10" s="1"/>
  <c r="Q10"/>
  <c r="Q8"/>
  <c r="Q7" s="1"/>
  <c r="G7"/>
  <c r="N11"/>
  <c r="E8"/>
  <c r="E7" s="1"/>
  <c r="E10"/>
  <c r="H9"/>
  <c r="P31"/>
  <c r="F8"/>
  <c r="L10"/>
  <c r="L8"/>
  <c r="L7" s="1"/>
  <c r="I8"/>
  <c r="I7" s="1"/>
  <c r="I10"/>
  <c r="O11"/>
  <c r="P11"/>
  <c r="G10"/>
  <c r="J10"/>
  <c r="P16"/>
  <c r="F31"/>
  <c r="J8"/>
  <c r="N16"/>
  <c r="H10" l="1"/>
  <c r="H8"/>
  <c r="P8" s="1"/>
  <c r="M8"/>
  <c r="M7" s="1"/>
  <c r="P9"/>
  <c r="O31"/>
  <c r="F9"/>
  <c r="O9" s="1"/>
  <c r="F10"/>
  <c r="J7"/>
  <c r="O8"/>
  <c r="N8"/>
  <c r="N10"/>
  <c r="P10"/>
  <c r="O10"/>
  <c r="H7" l="1"/>
  <c r="P7"/>
  <c r="N7"/>
  <c r="O7"/>
  <c r="F7"/>
</calcChain>
</file>

<file path=xl/sharedStrings.xml><?xml version="1.0" encoding="utf-8"?>
<sst xmlns="http://schemas.openxmlformats.org/spreadsheetml/2006/main" count="75" uniqueCount="63">
  <si>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</si>
  <si>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</si>
  <si>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</si>
  <si>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</si>
  <si>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</si>
  <si>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</si>
  <si>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</si>
  <si>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</si>
  <si>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</si>
  <si>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</si>
  <si>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</si>
  <si>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</si>
  <si>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</si>
  <si>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</si>
  <si>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</si>
  <si>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</si>
  <si>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</si>
  <si>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</si>
  <si>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</si>
  <si>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</si>
  <si>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</si>
  <si>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</si>
  <si>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</si>
  <si>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</si>
  <si>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</si>
  <si>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</si>
  <si>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</si>
  <si>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</si>
  <si>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</si>
  <si>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</si>
  <si>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</si>
  <si>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</si>
  <si>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</si>
  <si>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</si>
  <si>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</si>
  <si>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</si>
  <si>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</si>
  <si>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</si>
  <si>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</si>
  <si>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</si>
  <si>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※ 매월  10일까지 제출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</si>
  <si>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</si>
  <si>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</si>
  <si>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</si>
  <si>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</si>
  <si>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</si>
  <si>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</si>
  <si>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</si>
  <si>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</si>
  <si>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</si>
  <si>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</si>
  <si>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</si>
  <si>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</si>
  <si>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</si>
  <si>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</si>
  <si>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</si>
  <si>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</si>
  <si>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</si>
  <si>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</si>
  <si>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</si>
  <si>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</si>
  <si>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</si>
  <si>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11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</si>
</sst>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2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D2" sqref="D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 t="s">
        <v>40</v>
      </c>
      <c r="G1" s="53" t="s">
        <v>62</v>
      </c>
      <c r="H1" s="53"/>
      <c r="I1" s="53"/>
      <c r="J1" s="53"/>
      <c r="K1" s="53"/>
      <c r="L1" s="53"/>
      <c r="M1" s="53"/>
      <c r="N1" s="53"/>
      <c r="O1" s="12"/>
      <c r="P1" s="12"/>
      <c r="Q1" s="12"/>
    </row>
    <row r="2" spans="1:18" s="10" customFormat="1" ht="14.25" customHeight="1">
      <c r="E2" s="13"/>
      <c r="G2" s="53"/>
      <c r="H2" s="53"/>
      <c r="I2" s="53"/>
      <c r="J2" s="53"/>
      <c r="K2" s="53"/>
      <c r="L2" s="53"/>
      <c r="M2" s="53"/>
      <c r="N2" s="53"/>
      <c r="O2" s="15"/>
      <c r="P2" s="14"/>
      <c r="Q2" s="12"/>
    </row>
    <row r="3" spans="1:18" s="10" customFormat="1" ht="21" customHeight="1">
      <c r="A3" s="16"/>
      <c r="B3" s="67"/>
      <c r="C3" s="67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41</v>
      </c>
    </row>
    <row r="5" spans="1:18" s="4" customFormat="1" ht="27.75" customHeight="1">
      <c r="A5" s="51" t="s">
        <v>42</v>
      </c>
      <c r="B5" s="71"/>
      <c r="C5" s="71"/>
      <c r="D5" s="52"/>
      <c r="E5" s="62" t="s">
        <v>43</v>
      </c>
      <c r="F5" s="62"/>
      <c r="G5" s="51" t="s">
        <v>44</v>
      </c>
      <c r="H5" s="52"/>
      <c r="I5" s="51" t="s">
        <v>45</v>
      </c>
      <c r="J5" s="52"/>
      <c r="K5" s="51" t="s">
        <v>46</v>
      </c>
      <c r="L5" s="52"/>
      <c r="M5" s="62" t="s">
        <v>47</v>
      </c>
      <c r="N5" s="62" t="s">
        <v>48</v>
      </c>
      <c r="O5" s="62"/>
      <c r="P5" s="62"/>
      <c r="Q5" s="51" t="s">
        <v>49</v>
      </c>
      <c r="R5" s="52"/>
    </row>
    <row r="6" spans="1:18" s="4" customFormat="1" ht="36" customHeight="1" thickBot="1">
      <c r="A6" s="72"/>
      <c r="B6" s="73"/>
      <c r="C6" s="73"/>
      <c r="D6" s="74"/>
      <c r="E6" s="37" t="s">
        <v>50</v>
      </c>
      <c r="F6" s="37" t="s">
        <v>51</v>
      </c>
      <c r="G6" s="37" t="s">
        <v>52</v>
      </c>
      <c r="H6" s="37" t="s">
        <v>53</v>
      </c>
      <c r="I6" s="37" t="s">
        <v>52</v>
      </c>
      <c r="J6" s="37" t="s">
        <v>53</v>
      </c>
      <c r="K6" s="37" t="s">
        <v>52</v>
      </c>
      <c r="L6" s="37" t="s">
        <v>53</v>
      </c>
      <c r="M6" s="83"/>
      <c r="N6" s="38" t="s">
        <v>54</v>
      </c>
      <c r="O6" s="38" t="s">
        <v>55</v>
      </c>
      <c r="P6" s="37" t="s">
        <v>56</v>
      </c>
      <c r="Q6" s="37" t="s">
        <v>52</v>
      </c>
      <c r="R6" s="37" t="s">
        <v>53</v>
      </c>
    </row>
    <row r="7" spans="1:18" s="4" customFormat="1" ht="21.75" customHeight="1">
      <c r="A7" s="68" t="s">
        <v>57</v>
      </c>
      <c r="B7" s="75" t="s">
        <v>58</v>
      </c>
      <c r="C7" s="75"/>
      <c r="D7" s="76"/>
      <c r="E7" s="27">
        <f t="shared" ref="E7:M7" si="0">SUM(E8:E9)</f>
        <v>256084000</v>
      </c>
      <c r="F7" s="27">
        <f t="shared" si="0"/>
        <v>0</v>
      </c>
      <c r="G7" s="27">
        <f>SUM(G8:G9)</f>
        <v>17902964</v>
      </c>
      <c r="H7" s="27">
        <f t="shared" si="0"/>
        <v>290888055</v>
      </c>
      <c r="I7" s="27">
        <f t="shared" si="0"/>
        <v>18960096</v>
      </c>
      <c r="J7" s="27">
        <f>SUM(J8:J9)</f>
        <v>278912868</v>
      </c>
      <c r="K7" s="27">
        <f t="shared" si="0"/>
        <v>406110</v>
      </c>
      <c r="L7" s="27">
        <f t="shared" si="0"/>
        <v>1726162</v>
      </c>
      <c r="M7" s="27">
        <f t="shared" si="0"/>
        <v>10249025</v>
      </c>
      <c r="N7" s="28">
        <f t="shared" ref="N7:N48" si="1">+J7/E7*100</f>
        <v>108.91460145889631</v>
      </c>
      <c r="O7" s="28" t="e">
        <f t="shared" ref="O7:O48" si="2">+J7/F7*100</f>
        <v>#DIV/0!</v>
      </c>
      <c r="P7" s="28">
        <f t="shared" ref="P7:P48" si="3">+J7/H7*100</f>
        <v>95.883231781380644</v>
      </c>
      <c r="Q7" s="27">
        <f>SUM(Q8:Q9)</f>
        <v>174483</v>
      </c>
      <c r="R7" s="27">
        <f>SUM(R8:R9)</f>
        <v>3476807</v>
      </c>
    </row>
    <row r="8" spans="1:18" s="4" customFormat="1" ht="21.75" customHeight="1">
      <c r="A8" s="69"/>
      <c r="B8" s="77" t="s">
        <v>27</v>
      </c>
      <c r="C8" s="78"/>
      <c r="D8" s="79"/>
      <c r="E8" s="17">
        <f t="shared" ref="E8:M8" si="4">E11+E46+E47</f>
        <v>94154000</v>
      </c>
      <c r="F8" s="17">
        <f t="shared" si="4"/>
        <v>0</v>
      </c>
      <c r="G8" s="17">
        <f t="shared" si="4"/>
        <v>8100588</v>
      </c>
      <c r="H8" s="17">
        <f t="shared" si="4"/>
        <v>106867844</v>
      </c>
      <c r="I8" s="17">
        <f t="shared" si="4"/>
        <v>8484085</v>
      </c>
      <c r="J8" s="17">
        <f t="shared" si="4"/>
        <v>104269424</v>
      </c>
      <c r="K8" s="17">
        <f t="shared" si="4"/>
        <v>93161</v>
      </c>
      <c r="L8" s="17">
        <f t="shared" si="4"/>
        <v>317423</v>
      </c>
      <c r="M8" s="17">
        <f t="shared" si="4"/>
        <v>2280997</v>
      </c>
      <c r="N8" s="18">
        <f t="shared" si="1"/>
        <v>110.74348832763346</v>
      </c>
      <c r="O8" s="18" t="e">
        <f t="shared" si="2"/>
        <v>#DIV/0!</v>
      </c>
      <c r="P8" s="18">
        <f t="shared" si="3"/>
        <v>97.568567023771905</v>
      </c>
      <c r="Q8" s="17">
        <f>Q11+Q46+Q47</f>
        <v>18631</v>
      </c>
      <c r="R8" s="17">
        <f>R11+R46+R47</f>
        <v>441327</v>
      </c>
    </row>
    <row r="9" spans="1:18" s="4" customFormat="1" ht="21.75" customHeight="1" thickBot="1">
      <c r="A9" s="70"/>
      <c r="B9" s="80" t="s">
        <v>17</v>
      </c>
      <c r="C9" s="81"/>
      <c r="D9" s="82"/>
      <c r="E9" s="29">
        <f>E31+E48</f>
        <v>161930000</v>
      </c>
      <c r="F9" s="29">
        <f t="shared" ref="F9:M9" si="5">F31+F48</f>
        <v>0</v>
      </c>
      <c r="G9" s="29">
        <f t="shared" si="5"/>
        <v>9802376</v>
      </c>
      <c r="H9" s="29">
        <f t="shared" si="5"/>
        <v>184020211</v>
      </c>
      <c r="I9" s="29">
        <f t="shared" si="5"/>
        <v>10476011</v>
      </c>
      <c r="J9" s="29">
        <f t="shared" si="5"/>
        <v>174643444</v>
      </c>
      <c r="K9" s="29">
        <f t="shared" si="5"/>
        <v>312949</v>
      </c>
      <c r="L9" s="29">
        <f t="shared" si="5"/>
        <v>1408739</v>
      </c>
      <c r="M9" s="29">
        <f t="shared" si="5"/>
        <v>7968028</v>
      </c>
      <c r="N9" s="30">
        <f t="shared" si="1"/>
        <v>107.85119743098871</v>
      </c>
      <c r="O9" s="30" t="e">
        <f t="shared" si="2"/>
        <v>#DIV/0!</v>
      </c>
      <c r="P9" s="30">
        <f t="shared" si="3"/>
        <v>94.904490681189358</v>
      </c>
      <c r="Q9" s="29">
        <f>Q31+Q48</f>
        <v>155852</v>
      </c>
      <c r="R9" s="29">
        <f>R31+R48</f>
        <v>3035480</v>
      </c>
    </row>
    <row r="10" spans="1:18" s="4" customFormat="1" ht="21.75" customHeight="1">
      <c r="A10" s="88" t="s">
        <v>18</v>
      </c>
      <c r="B10" s="90" t="s">
        <v>15</v>
      </c>
      <c r="C10" s="90"/>
      <c r="D10" s="91"/>
      <c r="E10" s="25">
        <f t="shared" ref="E10:M10" si="6">SUM(E11,E31)</f>
        <v>254332000</v>
      </c>
      <c r="F10" s="25">
        <f t="shared" si="6"/>
        <v>0</v>
      </c>
      <c r="G10" s="25">
        <f t="shared" si="6"/>
        <v>17958153</v>
      </c>
      <c r="H10" s="25">
        <f t="shared" si="6"/>
        <v>280364645</v>
      </c>
      <c r="I10" s="25">
        <f t="shared" si="6"/>
        <v>18845093</v>
      </c>
      <c r="J10" s="25">
        <f t="shared" si="6"/>
        <v>277419486</v>
      </c>
      <c r="K10" s="25">
        <f t="shared" si="6"/>
        <v>33997</v>
      </c>
      <c r="L10" s="25">
        <f t="shared" si="6"/>
        <v>34177</v>
      </c>
      <c r="M10" s="25">
        <f t="shared" si="6"/>
        <v>2910982</v>
      </c>
      <c r="N10" s="26">
        <f t="shared" si="1"/>
        <v>109.07769608228615</v>
      </c>
      <c r="O10" s="26" t="e">
        <f t="shared" si="2"/>
        <v>#DIV/0!</v>
      </c>
      <c r="P10" s="26">
        <f t="shared" si="3"/>
        <v>98.949525536645325</v>
      </c>
      <c r="Q10" s="25">
        <f>SUM(Q11,Q31)</f>
        <v>83598</v>
      </c>
      <c r="R10" s="25">
        <f>SUM(R11,R31)</f>
        <v>1552540</v>
      </c>
    </row>
    <row r="11" spans="1:18" s="4" customFormat="1" ht="21.75" customHeight="1">
      <c r="A11" s="89"/>
      <c r="B11" s="59" t="s">
        <v>19</v>
      </c>
      <c r="C11" s="55" t="s">
        <v>7</v>
      </c>
      <c r="D11" s="56"/>
      <c r="E11" s="6">
        <f t="shared" ref="E11:M11" si="7">SUM(E12,E13,E16,E19:E23,E24)</f>
        <v>93402000</v>
      </c>
      <c r="F11" s="6">
        <f t="shared" si="7"/>
        <v>0</v>
      </c>
      <c r="G11" s="6">
        <f t="shared" si="7"/>
        <v>8094107</v>
      </c>
      <c r="H11" s="6">
        <f t="shared" si="7"/>
        <v>103893195</v>
      </c>
      <c r="I11" s="6">
        <f t="shared" si="7"/>
        <v>8432651</v>
      </c>
      <c r="J11" s="6">
        <f t="shared" si="7"/>
        <v>103368234</v>
      </c>
      <c r="K11" s="6">
        <f t="shared" si="7"/>
        <v>70</v>
      </c>
      <c r="L11" s="6">
        <f t="shared" si="7"/>
        <v>73</v>
      </c>
      <c r="M11" s="6">
        <f t="shared" si="7"/>
        <v>524888</v>
      </c>
      <c r="N11" s="7">
        <f t="shared" si="1"/>
        <v>110.67025759619709</v>
      </c>
      <c r="O11" s="7" t="e">
        <f t="shared" si="2"/>
        <v>#DIV/0!</v>
      </c>
      <c r="P11" s="7">
        <f t="shared" si="3"/>
        <v>99.494710890352351</v>
      </c>
      <c r="Q11" s="6">
        <f>SUM(Q12,Q13,Q16,Q19:Q23,Q24)</f>
        <v>17667</v>
      </c>
      <c r="R11" s="6">
        <f>SUM(R12,R13,R16,R19:R23,R24)</f>
        <v>365358</v>
      </c>
    </row>
    <row r="12" spans="1:18" s="4" customFormat="1" ht="21.75" customHeight="1">
      <c r="A12" s="89"/>
      <c r="B12" s="87"/>
      <c r="C12" s="54" t="s">
        <v>20</v>
      </c>
      <c r="D12" s="56"/>
      <c r="E12" s="9">
        <v>54071000</v>
      </c>
      <c r="F12" s="9"/>
      <c r="G12" s="9">
        <v>5457112</v>
      </c>
      <c r="H12" s="20">
        <v>65457602</v>
      </c>
      <c r="I12" s="9">
        <v>5679177</v>
      </c>
      <c r="J12" s="20">
        <v>65341335</v>
      </c>
      <c r="K12" s="9"/>
      <c r="L12" s="20"/>
      <c r="M12" s="6">
        <f>H12-J12-L12</f>
        <v>116267</v>
      </c>
      <c r="N12" s="7">
        <f t="shared" si="1"/>
        <v>120.84358528601284</v>
      </c>
      <c r="O12" s="7" t="e">
        <f t="shared" si="2"/>
        <v>#DIV/0!</v>
      </c>
      <c r="P12" s="7">
        <f t="shared" si="3"/>
        <v>99.822378155557857</v>
      </c>
      <c r="Q12" s="45">
        <v>9952</v>
      </c>
      <c r="R12" s="44">
        <v>270175</v>
      </c>
    </row>
    <row r="13" spans="1:18" s="4" customFormat="1" ht="21.75" customHeight="1">
      <c r="A13" s="89"/>
      <c r="B13" s="87"/>
      <c r="C13" s="59" t="s">
        <v>59</v>
      </c>
      <c r="D13" s="39" t="s">
        <v>26</v>
      </c>
      <c r="E13" s="19">
        <f t="shared" ref="E13:M13" si="8">SUM(E14:E15)</f>
        <v>6639000</v>
      </c>
      <c r="F13" s="19">
        <f t="shared" si="8"/>
        <v>0</v>
      </c>
      <c r="G13" s="19">
        <f t="shared" si="8"/>
        <v>486853</v>
      </c>
      <c r="H13" s="19">
        <f t="shared" si="8"/>
        <v>7687690</v>
      </c>
      <c r="I13" s="19">
        <f t="shared" si="8"/>
        <v>488569</v>
      </c>
      <c r="J13" s="19">
        <f t="shared" si="8"/>
        <v>7671212</v>
      </c>
      <c r="K13" s="19">
        <f t="shared" si="8"/>
        <v>0</v>
      </c>
      <c r="L13" s="19">
        <f t="shared" si="8"/>
        <v>0</v>
      </c>
      <c r="M13" s="19">
        <f t="shared" si="8"/>
        <v>16478</v>
      </c>
      <c r="N13" s="7">
        <f t="shared" si="1"/>
        <v>115.54770296731436</v>
      </c>
      <c r="O13" s="7" t="e">
        <f t="shared" si="2"/>
        <v>#DIV/0!</v>
      </c>
      <c r="P13" s="7">
        <f t="shared" si="3"/>
        <v>99.785657330095262</v>
      </c>
      <c r="Q13" s="46">
        <f>SUM(Q14:Q15)</f>
        <v>4332</v>
      </c>
      <c r="R13" s="46">
        <f>SUM(R14:R15)</f>
        <v>26358</v>
      </c>
    </row>
    <row r="14" spans="1:18" s="4" customFormat="1" ht="21.75" customHeight="1">
      <c r="A14" s="89"/>
      <c r="B14" s="87"/>
      <c r="C14" s="60"/>
      <c r="D14" s="40" t="s">
        <v>28</v>
      </c>
      <c r="E14" s="8">
        <v>5776000</v>
      </c>
      <c r="F14" s="8"/>
      <c r="G14" s="9">
        <v>462950</v>
      </c>
      <c r="H14" s="20">
        <v>6693154</v>
      </c>
      <c r="I14" s="9">
        <v>462955</v>
      </c>
      <c r="J14" s="20">
        <v>6693151</v>
      </c>
      <c r="K14" s="9"/>
      <c r="L14" s="20"/>
      <c r="M14" s="6">
        <f>H14-J14-L14</f>
        <v>3</v>
      </c>
      <c r="N14" s="7">
        <f t="shared" si="1"/>
        <v>115.87865304709142</v>
      </c>
      <c r="O14" s="7" t="e">
        <f t="shared" si="2"/>
        <v>#DIV/0!</v>
      </c>
      <c r="P14" s="7">
        <f t="shared" si="3"/>
        <v>99.999955178081962</v>
      </c>
      <c r="Q14" s="45">
        <v>4332</v>
      </c>
      <c r="R14" s="44">
        <v>25700</v>
      </c>
    </row>
    <row r="15" spans="1:18" s="4" customFormat="1" ht="21.75" customHeight="1">
      <c r="A15" s="89"/>
      <c r="B15" s="87"/>
      <c r="C15" s="61"/>
      <c r="D15" s="40" t="s">
        <v>29</v>
      </c>
      <c r="E15" s="8">
        <v>863000</v>
      </c>
      <c r="F15" s="8"/>
      <c r="G15" s="9">
        <v>23903</v>
      </c>
      <c r="H15" s="20">
        <v>994536</v>
      </c>
      <c r="I15" s="9">
        <v>25614</v>
      </c>
      <c r="J15" s="20">
        <v>978061</v>
      </c>
      <c r="K15" s="9"/>
      <c r="L15" s="20"/>
      <c r="M15" s="6">
        <f>H15-J15-L15</f>
        <v>16475</v>
      </c>
      <c r="N15" s="7">
        <f t="shared" si="1"/>
        <v>113.33267670915413</v>
      </c>
      <c r="O15" s="7" t="e">
        <f t="shared" si="2"/>
        <v>#DIV/0!</v>
      </c>
      <c r="P15" s="7">
        <f t="shared" si="3"/>
        <v>98.343448603167701</v>
      </c>
      <c r="Q15" s="45">
        <v>0</v>
      </c>
      <c r="R15" s="44">
        <v>658</v>
      </c>
    </row>
    <row r="16" spans="1:18" s="4" customFormat="1" ht="21.75" customHeight="1">
      <c r="A16" s="89"/>
      <c r="B16" s="87"/>
      <c r="C16" s="59" t="s">
        <v>60</v>
      </c>
      <c r="D16" s="39" t="s">
        <v>26</v>
      </c>
      <c r="E16" s="19">
        <f t="shared" ref="E16:M16" si="9">SUM(E17:E18)</f>
        <v>10733000</v>
      </c>
      <c r="F16" s="19">
        <f t="shared" si="9"/>
        <v>0</v>
      </c>
      <c r="G16" s="19">
        <f t="shared" si="9"/>
        <v>171690</v>
      </c>
      <c r="H16" s="19">
        <f t="shared" si="9"/>
        <v>9707220</v>
      </c>
      <c r="I16" s="19">
        <f t="shared" si="9"/>
        <v>194531</v>
      </c>
      <c r="J16" s="19">
        <f t="shared" si="9"/>
        <v>9583450</v>
      </c>
      <c r="K16" s="19">
        <f t="shared" si="9"/>
        <v>0</v>
      </c>
      <c r="L16" s="19">
        <f t="shared" si="9"/>
        <v>0</v>
      </c>
      <c r="M16" s="19">
        <f t="shared" si="9"/>
        <v>123770</v>
      </c>
      <c r="N16" s="7">
        <f t="shared" si="1"/>
        <v>89.289574210379214</v>
      </c>
      <c r="O16" s="7" t="e">
        <f t="shared" si="2"/>
        <v>#DIV/0!</v>
      </c>
      <c r="P16" s="7">
        <f t="shared" si="3"/>
        <v>98.724969661756916</v>
      </c>
      <c r="Q16" s="46">
        <f>SUM(Q17:Q18)</f>
        <v>0</v>
      </c>
      <c r="R16" s="46">
        <f>SUM(R17:R18)</f>
        <v>3167</v>
      </c>
    </row>
    <row r="17" spans="1:18" s="4" customFormat="1" ht="21.75" customHeight="1">
      <c r="A17" s="89"/>
      <c r="B17" s="87"/>
      <c r="C17" s="60"/>
      <c r="D17" s="41" t="s">
        <v>30</v>
      </c>
      <c r="E17" s="8">
        <v>1609000</v>
      </c>
      <c r="F17" s="8"/>
      <c r="G17" s="20">
        <v>170583</v>
      </c>
      <c r="H17" s="20">
        <v>1993127</v>
      </c>
      <c r="I17" s="20">
        <v>177262</v>
      </c>
      <c r="J17" s="20">
        <v>1991759</v>
      </c>
      <c r="K17" s="20"/>
      <c r="L17" s="20"/>
      <c r="M17" s="6">
        <f t="shared" ref="M17:M23" si="10">H17-J17-L17</f>
        <v>1368</v>
      </c>
      <c r="N17" s="7">
        <f t="shared" si="1"/>
        <v>123.7886264760721</v>
      </c>
      <c r="O17" s="7" t="e">
        <f t="shared" si="2"/>
        <v>#DIV/0!</v>
      </c>
      <c r="P17" s="7">
        <f t="shared" si="3"/>
        <v>99.931364132842518</v>
      </c>
      <c r="Q17" s="45"/>
      <c r="R17" s="44"/>
    </row>
    <row r="18" spans="1:18" s="4" customFormat="1" ht="21.75" customHeight="1">
      <c r="A18" s="89"/>
      <c r="B18" s="87"/>
      <c r="C18" s="61"/>
      <c r="D18" s="41" t="s">
        <v>31</v>
      </c>
      <c r="E18" s="8">
        <v>9124000</v>
      </c>
      <c r="F18" s="8"/>
      <c r="G18" s="20">
        <v>1107</v>
      </c>
      <c r="H18" s="20">
        <v>7714093</v>
      </c>
      <c r="I18" s="20">
        <v>17269</v>
      </c>
      <c r="J18" s="20">
        <v>7591691</v>
      </c>
      <c r="K18" s="20"/>
      <c r="L18" s="20"/>
      <c r="M18" s="6">
        <f t="shared" si="10"/>
        <v>122402</v>
      </c>
      <c r="N18" s="7">
        <f t="shared" si="1"/>
        <v>83.205732135028498</v>
      </c>
      <c r="O18" s="7" t="e">
        <f t="shared" si="2"/>
        <v>#DIV/0!</v>
      </c>
      <c r="P18" s="7">
        <f t="shared" si="3"/>
        <v>98.413267768485539</v>
      </c>
      <c r="Q18" s="45"/>
      <c r="R18" s="44">
        <v>3167</v>
      </c>
    </row>
    <row r="19" spans="1:18" s="4" customFormat="1" ht="21.75" customHeight="1">
      <c r="A19" s="89"/>
      <c r="B19" s="87"/>
      <c r="C19" s="54" t="s">
        <v>32</v>
      </c>
      <c r="D19" s="5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5"/>
      <c r="R19" s="44"/>
    </row>
    <row r="20" spans="1:18" s="4" customFormat="1" ht="21.75" customHeight="1">
      <c r="A20" s="89"/>
      <c r="B20" s="87"/>
      <c r="C20" s="57" t="s">
        <v>21</v>
      </c>
      <c r="D20" s="58"/>
      <c r="E20" s="8"/>
      <c r="F20" s="8"/>
      <c r="G20" s="8">
        <v>7304</v>
      </c>
      <c r="H20" s="20">
        <v>248107</v>
      </c>
      <c r="I20" s="20">
        <v>7304</v>
      </c>
      <c r="J20" s="20">
        <v>247913</v>
      </c>
      <c r="K20" s="20"/>
      <c r="L20" s="20"/>
      <c r="M20" s="6">
        <f t="shared" si="10"/>
        <v>194</v>
      </c>
      <c r="N20" s="7" t="e">
        <f t="shared" si="1"/>
        <v>#DIV/0!</v>
      </c>
      <c r="O20" s="7" t="e">
        <f t="shared" si="2"/>
        <v>#DIV/0!</v>
      </c>
      <c r="P20" s="7">
        <f t="shared" si="3"/>
        <v>99.921807929643265</v>
      </c>
      <c r="Q20" s="45"/>
      <c r="R20" s="44">
        <v>1604</v>
      </c>
    </row>
    <row r="21" spans="1:18" s="4" customFormat="1" ht="21.75" customHeight="1">
      <c r="A21" s="89"/>
      <c r="B21" s="87"/>
      <c r="C21" s="57" t="s">
        <v>22</v>
      </c>
      <c r="D21" s="58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5"/>
      <c r="R21" s="44"/>
    </row>
    <row r="22" spans="1:18" s="4" customFormat="1" ht="21.75" customHeight="1">
      <c r="A22" s="89"/>
      <c r="B22" s="87"/>
      <c r="C22" s="57" t="s">
        <v>23</v>
      </c>
      <c r="D22" s="58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5"/>
      <c r="R22" s="44"/>
    </row>
    <row r="23" spans="1:18" s="4" customFormat="1" ht="21.75" customHeight="1">
      <c r="A23" s="89"/>
      <c r="B23" s="87"/>
      <c r="C23" s="57" t="s">
        <v>24</v>
      </c>
      <c r="D23" s="58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5"/>
      <c r="R23" s="44"/>
    </row>
    <row r="24" spans="1:18" s="4" customFormat="1" ht="21.75" customHeight="1">
      <c r="A24" s="89"/>
      <c r="B24" s="87"/>
      <c r="C24" s="59" t="s">
        <v>33</v>
      </c>
      <c r="D24" s="39" t="s">
        <v>26</v>
      </c>
      <c r="E24" s="6">
        <f>SUM(E25:E30)</f>
        <v>21959000</v>
      </c>
      <c r="F24" s="6">
        <f t="shared" ref="F24:M24" si="11">SUM(F25:F30)</f>
        <v>0</v>
      </c>
      <c r="G24" s="6">
        <f t="shared" si="11"/>
        <v>1971148</v>
      </c>
      <c r="H24" s="6">
        <f t="shared" si="11"/>
        <v>20792576</v>
      </c>
      <c r="I24" s="6">
        <f t="shared" si="11"/>
        <v>2063070</v>
      </c>
      <c r="J24" s="6">
        <f t="shared" si="11"/>
        <v>20524324</v>
      </c>
      <c r="K24" s="6">
        <f t="shared" si="11"/>
        <v>70</v>
      </c>
      <c r="L24" s="6">
        <f t="shared" si="11"/>
        <v>73</v>
      </c>
      <c r="M24" s="6">
        <f t="shared" si="11"/>
        <v>268179</v>
      </c>
      <c r="N24" s="7">
        <f t="shared" si="1"/>
        <v>93.466569515916021</v>
      </c>
      <c r="O24" s="7" t="e">
        <f t="shared" si="2"/>
        <v>#DIV/0!</v>
      </c>
      <c r="P24" s="7">
        <f t="shared" si="3"/>
        <v>98.709866444638706</v>
      </c>
      <c r="Q24" s="47">
        <f>SUM(Q25:Q30)</f>
        <v>3383</v>
      </c>
      <c r="R24" s="47">
        <f>SUM(R25:R30)</f>
        <v>64054</v>
      </c>
    </row>
    <row r="25" spans="1:18" s="4" customFormat="1" ht="21.75" customHeight="1">
      <c r="A25" s="89"/>
      <c r="B25" s="87"/>
      <c r="C25" s="60"/>
      <c r="D25" s="42" t="s">
        <v>39</v>
      </c>
      <c r="E25" s="43">
        <v>2385000</v>
      </c>
      <c r="F25" s="8"/>
      <c r="G25" s="20">
        <v>319952</v>
      </c>
      <c r="H25" s="44">
        <v>4006410</v>
      </c>
      <c r="I25" s="20">
        <v>319961</v>
      </c>
      <c r="J25" s="44">
        <v>4002478</v>
      </c>
      <c r="K25" s="20"/>
      <c r="L25" s="20"/>
      <c r="M25" s="6">
        <f t="shared" ref="M25:M30" si="12">H25-J25-L25</f>
        <v>3932</v>
      </c>
      <c r="N25" s="7">
        <f t="shared" si="1"/>
        <v>167.81878406708594</v>
      </c>
      <c r="O25" s="7" t="e">
        <f t="shared" si="2"/>
        <v>#DIV/0!</v>
      </c>
      <c r="P25" s="7">
        <f t="shared" si="3"/>
        <v>99.901857273718861</v>
      </c>
      <c r="Q25" s="45">
        <v>708</v>
      </c>
      <c r="R25" s="44">
        <v>16571</v>
      </c>
    </row>
    <row r="26" spans="1:18" s="4" customFormat="1" ht="21.75" customHeight="1">
      <c r="A26" s="89"/>
      <c r="B26" s="87"/>
      <c r="C26" s="60"/>
      <c r="D26" s="42" t="s">
        <v>34</v>
      </c>
      <c r="E26" s="43">
        <v>1789000</v>
      </c>
      <c r="F26" s="8"/>
      <c r="G26" s="20">
        <v>77621</v>
      </c>
      <c r="H26" s="44">
        <v>1197142</v>
      </c>
      <c r="I26" s="20">
        <v>77621</v>
      </c>
      <c r="J26" s="44">
        <v>1197107</v>
      </c>
      <c r="K26" s="20"/>
      <c r="L26" s="20"/>
      <c r="M26" s="6">
        <f t="shared" si="12"/>
        <v>35</v>
      </c>
      <c r="N26" s="7">
        <f t="shared" si="1"/>
        <v>66.914868641699272</v>
      </c>
      <c r="O26" s="7" t="e">
        <f t="shared" si="2"/>
        <v>#DIV/0!</v>
      </c>
      <c r="P26" s="7">
        <f t="shared" si="3"/>
        <v>99.997076370221748</v>
      </c>
      <c r="Q26" s="45">
        <v>866</v>
      </c>
      <c r="R26" s="44">
        <v>5241</v>
      </c>
    </row>
    <row r="27" spans="1:18" s="4" customFormat="1" ht="21.75" customHeight="1">
      <c r="A27" s="89"/>
      <c r="B27" s="87"/>
      <c r="C27" s="60"/>
      <c r="D27" s="42" t="s">
        <v>25</v>
      </c>
      <c r="E27" s="43">
        <v>85000</v>
      </c>
      <c r="F27" s="8"/>
      <c r="G27" s="20">
        <v>0</v>
      </c>
      <c r="H27" s="44">
        <v>129839</v>
      </c>
      <c r="I27" s="20">
        <v>3292</v>
      </c>
      <c r="J27" s="44">
        <v>115093</v>
      </c>
      <c r="K27" s="20">
        <v>3</v>
      </c>
      <c r="L27" s="20">
        <v>3</v>
      </c>
      <c r="M27" s="6">
        <f t="shared" si="12"/>
        <v>14743</v>
      </c>
      <c r="N27" s="7">
        <f t="shared" si="1"/>
        <v>135.40352941176471</v>
      </c>
      <c r="O27" s="7" t="e">
        <f t="shared" si="2"/>
        <v>#DIV/0!</v>
      </c>
      <c r="P27" s="7">
        <f t="shared" si="3"/>
        <v>88.642857692989011</v>
      </c>
      <c r="Q27" s="45"/>
      <c r="R27" s="44">
        <v>63</v>
      </c>
    </row>
    <row r="28" spans="1:18" s="4" customFormat="1" ht="21.75" customHeight="1">
      <c r="A28" s="89"/>
      <c r="B28" s="87"/>
      <c r="C28" s="60"/>
      <c r="D28" s="42" t="s">
        <v>3</v>
      </c>
      <c r="E28" s="43">
        <v>3300000</v>
      </c>
      <c r="F28" s="8"/>
      <c r="G28" s="20">
        <v>1034</v>
      </c>
      <c r="H28" s="44">
        <v>4575301</v>
      </c>
      <c r="I28" s="20">
        <v>68684</v>
      </c>
      <c r="J28" s="44">
        <v>4472011</v>
      </c>
      <c r="K28" s="20"/>
      <c r="L28" s="20"/>
      <c r="M28" s="6">
        <f t="shared" si="12"/>
        <v>103290</v>
      </c>
      <c r="N28" s="7">
        <f t="shared" si="1"/>
        <v>135.51548484848485</v>
      </c>
      <c r="O28" s="7" t="e">
        <f t="shared" si="2"/>
        <v>#DIV/0!</v>
      </c>
      <c r="P28" s="7">
        <f t="shared" si="3"/>
        <v>97.742443611906623</v>
      </c>
      <c r="Q28" s="45">
        <v>18</v>
      </c>
      <c r="R28" s="44">
        <v>398</v>
      </c>
    </row>
    <row r="29" spans="1:18" s="4" customFormat="1" ht="21.75" customHeight="1">
      <c r="A29" s="89"/>
      <c r="B29" s="87"/>
      <c r="C29" s="60"/>
      <c r="D29" s="42" t="s">
        <v>4</v>
      </c>
      <c r="E29" s="43">
        <v>6000000</v>
      </c>
      <c r="F29" s="8"/>
      <c r="G29" s="20">
        <v>16457</v>
      </c>
      <c r="H29" s="44">
        <v>3818993</v>
      </c>
      <c r="I29" s="20">
        <v>37428</v>
      </c>
      <c r="J29" s="44">
        <v>3672744</v>
      </c>
      <c r="K29" s="20">
        <v>67</v>
      </c>
      <c r="L29" s="20">
        <v>70</v>
      </c>
      <c r="M29" s="6">
        <f t="shared" si="12"/>
        <v>146179</v>
      </c>
      <c r="N29" s="7">
        <f t="shared" si="1"/>
        <v>61.212400000000002</v>
      </c>
      <c r="O29" s="7" t="e">
        <f t="shared" si="2"/>
        <v>#DIV/0!</v>
      </c>
      <c r="P29" s="7">
        <f t="shared" si="3"/>
        <v>96.170482637700573</v>
      </c>
      <c r="Q29" s="45">
        <v>1791</v>
      </c>
      <c r="R29" s="44">
        <v>41735</v>
      </c>
    </row>
    <row r="30" spans="1:18" s="4" customFormat="1" ht="21.75" customHeight="1">
      <c r="A30" s="89"/>
      <c r="B30" s="87"/>
      <c r="C30" s="61"/>
      <c r="D30" s="42" t="s">
        <v>5</v>
      </c>
      <c r="E30" s="43">
        <v>8400000</v>
      </c>
      <c r="F30" s="8"/>
      <c r="G30" s="20">
        <v>1556084</v>
      </c>
      <c r="H30" s="44">
        <v>7064891</v>
      </c>
      <c r="I30" s="20">
        <v>1556084</v>
      </c>
      <c r="J30" s="44">
        <v>7064891</v>
      </c>
      <c r="K30" s="20"/>
      <c r="L30" s="20"/>
      <c r="M30" s="6">
        <f t="shared" si="12"/>
        <v>0</v>
      </c>
      <c r="N30" s="7">
        <f t="shared" si="1"/>
        <v>84.105845238095228</v>
      </c>
      <c r="O30" s="7" t="e">
        <f t="shared" si="2"/>
        <v>#DIV/0!</v>
      </c>
      <c r="P30" s="7">
        <f t="shared" si="3"/>
        <v>100</v>
      </c>
      <c r="Q30" s="45"/>
      <c r="R30" s="44">
        <v>46</v>
      </c>
    </row>
    <row r="31" spans="1:18" s="5" customFormat="1" ht="21.75" customHeight="1">
      <c r="A31" s="89"/>
      <c r="B31" s="59" t="s">
        <v>6</v>
      </c>
      <c r="C31" s="55" t="s">
        <v>7</v>
      </c>
      <c r="D31" s="56"/>
      <c r="E31" s="6">
        <f>SUM(E32,E33,E34,E37:E44)</f>
        <v>160930000</v>
      </c>
      <c r="F31" s="6">
        <f t="shared" ref="F31:M31" si="13">SUM(F32,F33,F34,F37:F44)</f>
        <v>0</v>
      </c>
      <c r="G31" s="6">
        <f t="shared" si="13"/>
        <v>9864046</v>
      </c>
      <c r="H31" s="6">
        <f>SUM(H32,H33,H34,H37:H44)</f>
        <v>176471450</v>
      </c>
      <c r="I31" s="6">
        <f t="shared" si="13"/>
        <v>10412442</v>
      </c>
      <c r="J31" s="6">
        <f t="shared" si="13"/>
        <v>174051252</v>
      </c>
      <c r="K31" s="6">
        <f t="shared" si="13"/>
        <v>33927</v>
      </c>
      <c r="L31" s="6">
        <f t="shared" si="13"/>
        <v>34104</v>
      </c>
      <c r="M31" s="6">
        <f t="shared" si="13"/>
        <v>2386094</v>
      </c>
      <c r="N31" s="7">
        <f t="shared" si="1"/>
        <v>108.15339091530478</v>
      </c>
      <c r="O31" s="7" t="e">
        <f t="shared" si="2"/>
        <v>#DIV/0!</v>
      </c>
      <c r="P31" s="7">
        <f t="shared" si="3"/>
        <v>98.628561163859658</v>
      </c>
      <c r="Q31" s="47">
        <f>SUM(Q32,Q33,Q34,Q37:Q44)</f>
        <v>65931</v>
      </c>
      <c r="R31" s="47">
        <f>SUM(R32,R33,R34,R37:R44)</f>
        <v>1187182</v>
      </c>
    </row>
    <row r="32" spans="1:18" s="4" customFormat="1" ht="21.75" customHeight="1">
      <c r="A32" s="89"/>
      <c r="B32" s="87"/>
      <c r="C32" s="54" t="s">
        <v>8</v>
      </c>
      <c r="D32" s="56"/>
      <c r="E32" s="8">
        <v>8550000</v>
      </c>
      <c r="F32" s="8"/>
      <c r="G32" s="20">
        <v>616130</v>
      </c>
      <c r="H32" s="20">
        <v>10500300</v>
      </c>
      <c r="I32" s="20">
        <v>656861</v>
      </c>
      <c r="J32" s="20">
        <v>10337614</v>
      </c>
      <c r="K32" s="20">
        <v>35</v>
      </c>
      <c r="L32" s="20">
        <v>35</v>
      </c>
      <c r="M32" s="6">
        <f>H32-J32-L32</f>
        <v>162651</v>
      </c>
      <c r="N32" s="7">
        <f t="shared" si="1"/>
        <v>120.90776608187134</v>
      </c>
      <c r="O32" s="7" t="e">
        <f t="shared" si="2"/>
        <v>#DIV/0!</v>
      </c>
      <c r="P32" s="7">
        <f t="shared" si="3"/>
        <v>98.450653790844072</v>
      </c>
      <c r="Q32" s="45"/>
      <c r="R32" s="44">
        <v>4467</v>
      </c>
    </row>
    <row r="33" spans="1:18" s="4" customFormat="1" ht="21.75" customHeight="1">
      <c r="A33" s="89"/>
      <c r="B33" s="87"/>
      <c r="C33" s="54" t="s">
        <v>9</v>
      </c>
      <c r="D33" s="56"/>
      <c r="E33" s="8">
        <v>33500000</v>
      </c>
      <c r="F33" s="8"/>
      <c r="G33" s="20">
        <v>8685</v>
      </c>
      <c r="H33" s="20">
        <v>36175674</v>
      </c>
      <c r="I33" s="20">
        <v>461865</v>
      </c>
      <c r="J33" s="20">
        <v>35442686</v>
      </c>
      <c r="K33" s="20"/>
      <c r="L33" s="20"/>
      <c r="M33" s="6">
        <f>H33-J33-L33</f>
        <v>732988</v>
      </c>
      <c r="N33" s="7">
        <f t="shared" si="1"/>
        <v>105.79906268656715</v>
      </c>
      <c r="O33" s="7" t="e">
        <f t="shared" si="2"/>
        <v>#DIV/0!</v>
      </c>
      <c r="P33" s="7">
        <f t="shared" si="3"/>
        <v>97.973809693220915</v>
      </c>
      <c r="Q33" s="45">
        <v>92</v>
      </c>
      <c r="R33" s="44">
        <v>5407</v>
      </c>
    </row>
    <row r="34" spans="1:18" s="4" customFormat="1" ht="21.75" customHeight="1">
      <c r="A34" s="89"/>
      <c r="B34" s="87"/>
      <c r="C34" s="59" t="s">
        <v>35</v>
      </c>
      <c r="D34" s="39" t="s">
        <v>26</v>
      </c>
      <c r="E34" s="19">
        <f>SUM(E35:E36)</f>
        <v>44980000</v>
      </c>
      <c r="F34" s="19">
        <f t="shared" ref="F34:M34" si="14">SUM(F35:F36)</f>
        <v>0</v>
      </c>
      <c r="G34" s="19">
        <f t="shared" si="14"/>
        <v>2652465</v>
      </c>
      <c r="H34" s="19">
        <f t="shared" si="14"/>
        <v>40631130</v>
      </c>
      <c r="I34" s="19">
        <f t="shared" si="14"/>
        <v>2730603</v>
      </c>
      <c r="J34" s="19">
        <f t="shared" si="14"/>
        <v>40094378</v>
      </c>
      <c r="K34" s="19">
        <f t="shared" si="14"/>
        <v>220</v>
      </c>
      <c r="L34" s="19">
        <f t="shared" si="14"/>
        <v>232</v>
      </c>
      <c r="M34" s="19">
        <f t="shared" si="14"/>
        <v>536520</v>
      </c>
      <c r="N34" s="7">
        <f t="shared" si="1"/>
        <v>89.138234771009337</v>
      </c>
      <c r="O34" s="7" t="e">
        <f t="shared" si="2"/>
        <v>#DIV/0!</v>
      </c>
      <c r="P34" s="7">
        <f t="shared" si="3"/>
        <v>98.678963641916923</v>
      </c>
      <c r="Q34" s="46">
        <f>SUM(Q35:Q36)</f>
        <v>7977</v>
      </c>
      <c r="R34" s="46">
        <f>SUM(R35:R36)</f>
        <v>163883</v>
      </c>
    </row>
    <row r="35" spans="1:18" s="4" customFormat="1" ht="21.75" customHeight="1">
      <c r="A35" s="89"/>
      <c r="B35" s="87"/>
      <c r="C35" s="60"/>
      <c r="D35" s="40" t="s">
        <v>36</v>
      </c>
      <c r="E35" s="8">
        <v>19600000</v>
      </c>
      <c r="F35" s="8"/>
      <c r="G35" s="8">
        <v>53369</v>
      </c>
      <c r="H35" s="20">
        <v>13810557</v>
      </c>
      <c r="I35" s="8">
        <v>131507</v>
      </c>
      <c r="J35" s="8">
        <v>13273805</v>
      </c>
      <c r="K35" s="8">
        <v>220</v>
      </c>
      <c r="L35" s="8">
        <v>232</v>
      </c>
      <c r="M35" s="6">
        <f t="shared" ref="M35:M44" si="15">H35-J35-L35</f>
        <v>536520</v>
      </c>
      <c r="N35" s="7">
        <f t="shared" si="1"/>
        <v>67.723494897959185</v>
      </c>
      <c r="O35" s="7" t="e">
        <f t="shared" si="2"/>
        <v>#DIV/0!</v>
      </c>
      <c r="P35" s="7">
        <f t="shared" si="3"/>
        <v>96.113465952169776</v>
      </c>
      <c r="Q35" s="45">
        <v>7977</v>
      </c>
      <c r="R35" s="44">
        <v>163883</v>
      </c>
    </row>
    <row r="36" spans="1:18" s="4" customFormat="1" ht="21.75" customHeight="1">
      <c r="A36" s="89"/>
      <c r="B36" s="87"/>
      <c r="C36" s="61"/>
      <c r="D36" s="40" t="s">
        <v>61</v>
      </c>
      <c r="E36" s="8">
        <v>25380000</v>
      </c>
      <c r="F36" s="8"/>
      <c r="G36" s="8">
        <v>2599096</v>
      </c>
      <c r="H36" s="20">
        <v>26820573</v>
      </c>
      <c r="I36" s="20">
        <v>2599096</v>
      </c>
      <c r="J36" s="20">
        <v>26820573</v>
      </c>
      <c r="K36" s="8"/>
      <c r="L36" s="8"/>
      <c r="M36" s="6">
        <f t="shared" si="15"/>
        <v>0</v>
      </c>
      <c r="N36" s="7">
        <f t="shared" si="1"/>
        <v>105.67601654846335</v>
      </c>
      <c r="O36" s="7" t="e">
        <f t="shared" si="2"/>
        <v>#DIV/0!</v>
      </c>
      <c r="P36" s="7">
        <f t="shared" si="3"/>
        <v>100</v>
      </c>
      <c r="Q36" s="45"/>
      <c r="R36" s="44"/>
    </row>
    <row r="37" spans="1:18" s="4" customFormat="1" ht="21.75" customHeight="1">
      <c r="A37" s="89"/>
      <c r="B37" s="87"/>
      <c r="C37" s="54" t="s">
        <v>11</v>
      </c>
      <c r="D37" s="56"/>
      <c r="E37" s="8">
        <v>16900000</v>
      </c>
      <c r="F37" s="8"/>
      <c r="G37" s="20">
        <v>3537358</v>
      </c>
      <c r="H37" s="20">
        <v>15915452</v>
      </c>
      <c r="I37" s="20">
        <v>3537358</v>
      </c>
      <c r="J37" s="20">
        <v>15915452</v>
      </c>
      <c r="K37" s="8"/>
      <c r="L37" s="8"/>
      <c r="M37" s="6">
        <f t="shared" si="15"/>
        <v>0</v>
      </c>
      <c r="N37" s="7">
        <f t="shared" si="1"/>
        <v>94.174272189349111</v>
      </c>
      <c r="O37" s="7" t="e">
        <f t="shared" si="2"/>
        <v>#DIV/0!</v>
      </c>
      <c r="P37" s="7">
        <f t="shared" si="3"/>
        <v>100</v>
      </c>
      <c r="Q37" s="45"/>
      <c r="R37" s="44">
        <v>90</v>
      </c>
    </row>
    <row r="38" spans="1:18" s="4" customFormat="1" ht="21.75" customHeight="1">
      <c r="A38" s="89"/>
      <c r="B38" s="87"/>
      <c r="C38" s="54" t="s">
        <v>37</v>
      </c>
      <c r="D38" s="56"/>
      <c r="E38" s="8">
        <v>57000000</v>
      </c>
      <c r="F38" s="8"/>
      <c r="G38" s="20">
        <v>3049408</v>
      </c>
      <c r="H38" s="20">
        <v>73244392</v>
      </c>
      <c r="I38" s="20">
        <v>3025755</v>
      </c>
      <c r="J38" s="20">
        <v>72256620</v>
      </c>
      <c r="K38" s="8">
        <v>33672</v>
      </c>
      <c r="L38" s="8">
        <v>33837</v>
      </c>
      <c r="M38" s="6">
        <f t="shared" si="15"/>
        <v>953935</v>
      </c>
      <c r="N38" s="7">
        <f t="shared" si="1"/>
        <v>126.76600000000001</v>
      </c>
      <c r="O38" s="7" t="e">
        <f t="shared" si="2"/>
        <v>#DIV/0!</v>
      </c>
      <c r="P38" s="7">
        <f t="shared" si="3"/>
        <v>98.651402553795521</v>
      </c>
      <c r="Q38" s="45">
        <v>57862</v>
      </c>
      <c r="R38" s="44">
        <v>1013335</v>
      </c>
    </row>
    <row r="39" spans="1:18" s="4" customFormat="1" ht="21.75" customHeight="1">
      <c r="A39" s="89"/>
      <c r="B39" s="87"/>
      <c r="C39" s="57" t="s">
        <v>0</v>
      </c>
      <c r="D39" s="58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5"/>
      <c r="R39" s="44"/>
    </row>
    <row r="40" spans="1:18" s="4" customFormat="1" ht="21.75" customHeight="1">
      <c r="A40" s="89"/>
      <c r="B40" s="87"/>
      <c r="C40" s="57" t="s">
        <v>2</v>
      </c>
      <c r="D40" s="58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5"/>
      <c r="R40" s="44"/>
    </row>
    <row r="41" spans="1:18" s="4" customFormat="1" ht="21.75" customHeight="1">
      <c r="A41" s="89"/>
      <c r="B41" s="87"/>
      <c r="C41" s="57" t="s">
        <v>10</v>
      </c>
      <c r="D41" s="58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5"/>
      <c r="R41" s="44"/>
    </row>
    <row r="42" spans="1:18" s="4" customFormat="1" ht="21.75" customHeight="1">
      <c r="A42" s="89"/>
      <c r="B42" s="87"/>
      <c r="C42" s="57" t="s">
        <v>12</v>
      </c>
      <c r="D42" s="58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5"/>
      <c r="R42" s="44"/>
    </row>
    <row r="43" spans="1:18" s="4" customFormat="1" ht="21.75" customHeight="1">
      <c r="A43" s="89"/>
      <c r="B43" s="87"/>
      <c r="C43" s="57" t="s">
        <v>13</v>
      </c>
      <c r="D43" s="58"/>
      <c r="E43" s="8"/>
      <c r="F43" s="20"/>
      <c r="G43" s="20"/>
      <c r="H43" s="20">
        <v>4502</v>
      </c>
      <c r="I43" s="20"/>
      <c r="J43" s="20">
        <v>4502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45"/>
      <c r="R43" s="44"/>
    </row>
    <row r="44" spans="1:18" s="4" customFormat="1" ht="21.75" customHeight="1" thickBot="1">
      <c r="A44" s="89"/>
      <c r="B44" s="87"/>
      <c r="C44" s="63" t="s">
        <v>38</v>
      </c>
      <c r="D44" s="64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48"/>
      <c r="R44" s="49"/>
    </row>
    <row r="45" spans="1:18" s="5" customFormat="1" ht="21.75" customHeight="1">
      <c r="A45" s="84" t="s">
        <v>14</v>
      </c>
      <c r="B45" s="65" t="s">
        <v>15</v>
      </c>
      <c r="C45" s="65"/>
      <c r="D45" s="66"/>
      <c r="E45" s="35">
        <f>SUM(E46:E48)</f>
        <v>1752000</v>
      </c>
      <c r="F45" s="35">
        <f t="shared" ref="F45:M45" si="16">SUM(F46:F48)</f>
        <v>0</v>
      </c>
      <c r="G45" s="35">
        <f t="shared" si="16"/>
        <v>-55189</v>
      </c>
      <c r="H45" s="35">
        <f t="shared" si="16"/>
        <v>10523410</v>
      </c>
      <c r="I45" s="35">
        <f t="shared" si="16"/>
        <v>115003</v>
      </c>
      <c r="J45" s="35">
        <f t="shared" si="16"/>
        <v>1493382</v>
      </c>
      <c r="K45" s="35">
        <f t="shared" si="16"/>
        <v>372113</v>
      </c>
      <c r="L45" s="35">
        <f t="shared" si="16"/>
        <v>1691985</v>
      </c>
      <c r="M45" s="35">
        <f t="shared" si="16"/>
        <v>7338043</v>
      </c>
      <c r="N45" s="36">
        <f t="shared" si="1"/>
        <v>85.238698630136994</v>
      </c>
      <c r="O45" s="36" t="e">
        <f t="shared" si="2"/>
        <v>#DIV/0!</v>
      </c>
      <c r="P45" s="36">
        <f t="shared" si="3"/>
        <v>14.191046438369312</v>
      </c>
      <c r="Q45" s="50">
        <f>SUM(Q46:Q48)</f>
        <v>90885</v>
      </c>
      <c r="R45" s="50">
        <f>SUM(R46:R48)</f>
        <v>1924267</v>
      </c>
    </row>
    <row r="46" spans="1:18" s="4" customFormat="1" ht="21.75" customHeight="1">
      <c r="A46" s="85"/>
      <c r="B46" s="54" t="s">
        <v>16</v>
      </c>
      <c r="C46" s="55"/>
      <c r="D46" s="56"/>
      <c r="E46" s="9">
        <v>340000</v>
      </c>
      <c r="F46" s="9"/>
      <c r="G46" s="9">
        <v>6471</v>
      </c>
      <c r="H46" s="20">
        <v>1724304</v>
      </c>
      <c r="I46" s="20">
        <v>24418</v>
      </c>
      <c r="J46" s="20">
        <v>431810</v>
      </c>
      <c r="K46" s="20">
        <v>79491</v>
      </c>
      <c r="L46" s="20">
        <v>236138</v>
      </c>
      <c r="M46" s="6">
        <f>H46-J46-L46</f>
        <v>1056356</v>
      </c>
      <c r="N46" s="7">
        <f t="shared" si="1"/>
        <v>127.0029411764706</v>
      </c>
      <c r="O46" s="7" t="e">
        <f t="shared" si="2"/>
        <v>#DIV/0!</v>
      </c>
      <c r="P46" s="7">
        <f t="shared" si="3"/>
        <v>25.042567899859886</v>
      </c>
      <c r="Q46" s="45"/>
      <c r="R46" s="44">
        <v>65956</v>
      </c>
    </row>
    <row r="47" spans="1:18" s="4" customFormat="1" ht="21.75" customHeight="1">
      <c r="A47" s="85"/>
      <c r="B47" s="54" t="s">
        <v>1</v>
      </c>
      <c r="C47" s="55"/>
      <c r="D47" s="56"/>
      <c r="E47" s="9">
        <v>412000</v>
      </c>
      <c r="F47" s="9"/>
      <c r="G47" s="9">
        <v>10</v>
      </c>
      <c r="H47" s="20">
        <v>1250345</v>
      </c>
      <c r="I47" s="20">
        <v>27016</v>
      </c>
      <c r="J47" s="20">
        <v>469380</v>
      </c>
      <c r="K47" s="20">
        <v>13600</v>
      </c>
      <c r="L47" s="20">
        <v>81212</v>
      </c>
      <c r="M47" s="6">
        <f>H47-J47-L47</f>
        <v>699753</v>
      </c>
      <c r="N47" s="7">
        <f t="shared" si="1"/>
        <v>113.92718446601941</v>
      </c>
      <c r="O47" s="7" t="e">
        <f t="shared" si="2"/>
        <v>#DIV/0!</v>
      </c>
      <c r="P47" s="7">
        <f t="shared" si="3"/>
        <v>37.540038949250011</v>
      </c>
      <c r="Q47" s="45">
        <v>964</v>
      </c>
      <c r="R47" s="44">
        <v>10013</v>
      </c>
    </row>
    <row r="48" spans="1:18" s="4" customFormat="1" ht="21.75" customHeight="1">
      <c r="A48" s="86"/>
      <c r="B48" s="54" t="s">
        <v>17</v>
      </c>
      <c r="C48" s="55"/>
      <c r="D48" s="56"/>
      <c r="E48" s="8">
        <v>1000000</v>
      </c>
      <c r="F48" s="8"/>
      <c r="G48" s="9">
        <v>-61670</v>
      </c>
      <c r="H48" s="20">
        <v>7548761</v>
      </c>
      <c r="I48" s="20">
        <v>63569</v>
      </c>
      <c r="J48" s="20">
        <v>592192</v>
      </c>
      <c r="K48" s="20">
        <v>279022</v>
      </c>
      <c r="L48" s="20">
        <v>1374635</v>
      </c>
      <c r="M48" s="6">
        <f>H48-J48-L48</f>
        <v>5581934</v>
      </c>
      <c r="N48" s="7">
        <f t="shared" si="1"/>
        <v>59.219200000000008</v>
      </c>
      <c r="O48" s="7" t="e">
        <f t="shared" si="2"/>
        <v>#DIV/0!</v>
      </c>
      <c r="P48" s="7">
        <f t="shared" si="3"/>
        <v>7.8448900422201735</v>
      </c>
      <c r="Q48" s="45">
        <v>89921</v>
      </c>
      <c r="R48" s="44">
        <v>1848298</v>
      </c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2015-12-07T01:42:09Z</cp:lastPrinted>
  <dcterms:created xsi:type="dcterms:W3CDTF">1999-04-08T04:49:33Z</dcterms:created>
  <dcterms:modified xsi:type="dcterms:W3CDTF">2016-02-01T00:13:23Z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