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F34" i="18"/>
  <c r="L45"/>
  <c r="R45"/>
  <c r="Q45"/>
  <c r="R34"/>
  <c r="Q34"/>
  <c r="Q31" s="1"/>
  <c r="Q9" s="1"/>
  <c r="R24"/>
  <c r="Q24"/>
  <c r="Q11" s="1"/>
  <c r="R16"/>
  <c r="Q16"/>
  <c r="R13"/>
  <c r="Q13"/>
  <c r="M46"/>
  <c r="H16"/>
  <c r="G16"/>
  <c r="M12"/>
  <c r="N12"/>
  <c r="O12"/>
  <c r="P12"/>
  <c r="E13"/>
  <c r="E11" s="1"/>
  <c r="F13"/>
  <c r="G13"/>
  <c r="H13"/>
  <c r="I13"/>
  <c r="J13"/>
  <c r="K13"/>
  <c r="L13"/>
  <c r="M14"/>
  <c r="M13" s="1"/>
  <c r="N14"/>
  <c r="O14"/>
  <c r="P14"/>
  <c r="M15"/>
  <c r="N15"/>
  <c r="O15"/>
  <c r="P15"/>
  <c r="E16"/>
  <c r="F16"/>
  <c r="I16"/>
  <c r="J16"/>
  <c r="P16" s="1"/>
  <c r="K16"/>
  <c r="L16"/>
  <c r="L11" s="1"/>
  <c r="L8" s="1"/>
  <c r="M17"/>
  <c r="N17"/>
  <c r="O17"/>
  <c r="P17"/>
  <c r="M18"/>
  <c r="M16" s="1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E24"/>
  <c r="F24"/>
  <c r="F11" s="1"/>
  <c r="G24"/>
  <c r="G11" s="1"/>
  <c r="H24"/>
  <c r="I24"/>
  <c r="J24"/>
  <c r="O24" s="1"/>
  <c r="K24"/>
  <c r="L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2"/>
  <c r="N32"/>
  <c r="O32"/>
  <c r="P32"/>
  <c r="M33"/>
  <c r="N33"/>
  <c r="O33"/>
  <c r="P33"/>
  <c r="E34"/>
  <c r="G34"/>
  <c r="G31" s="1"/>
  <c r="G9" s="1"/>
  <c r="H34"/>
  <c r="H31" s="1"/>
  <c r="H9" s="1"/>
  <c r="I34"/>
  <c r="I31" s="1"/>
  <c r="I9" s="1"/>
  <c r="J34"/>
  <c r="J31" s="1"/>
  <c r="K34"/>
  <c r="K31" s="1"/>
  <c r="L34"/>
  <c r="M35"/>
  <c r="M34" s="1"/>
  <c r="M31" s="1"/>
  <c r="M9" s="1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E45"/>
  <c r="F45"/>
  <c r="G45"/>
  <c r="H45"/>
  <c r="I45"/>
  <c r="J45"/>
  <c r="O45" s="1"/>
  <c r="K45"/>
  <c r="N46"/>
  <c r="O46"/>
  <c r="P46"/>
  <c r="M47"/>
  <c r="N47"/>
  <c r="O47"/>
  <c r="P47"/>
  <c r="M48"/>
  <c r="N48"/>
  <c r="O48"/>
  <c r="P48"/>
  <c r="R31"/>
  <c r="R9" s="1"/>
  <c r="E31"/>
  <c r="E9" s="1"/>
  <c r="F31"/>
  <c r="F9"/>
  <c r="O34"/>
  <c r="R11"/>
  <c r="L31"/>
  <c r="K11"/>
  <c r="K8" s="1"/>
  <c r="P45"/>
  <c r="P13"/>
  <c r="O13"/>
  <c r="M24"/>
  <c r="N45"/>
  <c r="N34"/>
  <c r="J11"/>
  <c r="M45"/>
  <c r="R8"/>
  <c r="R7" s="1"/>
  <c r="R10"/>
  <c r="E8" l="1"/>
  <c r="E10"/>
  <c r="N24"/>
  <c r="P24"/>
  <c r="N16"/>
  <c r="O16"/>
  <c r="I11"/>
  <c r="I10" s="1"/>
  <c r="H11"/>
  <c r="H10" s="1"/>
  <c r="N11"/>
  <c r="N13"/>
  <c r="P34"/>
  <c r="F8"/>
  <c r="F7" s="1"/>
  <c r="F10"/>
  <c r="O11"/>
  <c r="K10"/>
  <c r="K9"/>
  <c r="K7" s="1"/>
  <c r="I8"/>
  <c r="I7" s="1"/>
  <c r="M11"/>
  <c r="H8"/>
  <c r="H7" s="1"/>
  <c r="E7"/>
  <c r="N31"/>
  <c r="P31"/>
  <c r="O31"/>
  <c r="J9"/>
  <c r="G10"/>
  <c r="G8"/>
  <c r="G7" s="1"/>
  <c r="Q8"/>
  <c r="Q7" s="1"/>
  <c r="Q10"/>
  <c r="L9"/>
  <c r="P11"/>
  <c r="J8"/>
  <c r="L10"/>
  <c r="J10"/>
  <c r="P8" l="1"/>
  <c r="J7"/>
  <c r="O8"/>
  <c r="N8"/>
  <c r="N9"/>
  <c r="O9"/>
  <c r="P9"/>
  <c r="M8"/>
  <c r="M10"/>
  <c r="O10"/>
  <c r="N10"/>
  <c r="P10"/>
  <c r="L7"/>
  <c r="O7" l="1"/>
  <c r="N7"/>
  <c r="P7"/>
  <c r="M7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<sst xmlns="http://schemas.openxmlformats.org/spreadsheetml/2006/main" count="74" uniqueCount="62">
  <si>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</si>
  <si>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</si>
  <si>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</si>
  <si>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</si>
  <si>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</si>
  <si>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</si>
  <si>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</si>
  <si>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</si>
  <si>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</si>
  <si>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</si>
  <si>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</si>
  <si>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</si>
  <si>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</si>
  <si>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</si>
  <si>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</si>
  <si>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</si>
  <si>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</si>
  <si>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</si>
  <si>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</si>
  <si>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</si>
  <si>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</si>
  <si>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</si>
  <si>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</si>
  <si>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</si>
  <si>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</si>
  <si>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</si>
  <si>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</si>
  <si>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</si>
  <si>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</si>
  <si>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</si>
  <si>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</si>
  <si>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</si>
  <si>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</si>
  <si>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</si>
  <si>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</si>
  <si>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</si>
  <si>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</si>
  <si>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</si>
  <si>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</si>
  <si>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</si>
  <si>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</si>
  <si>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</si>
  <si>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</si>
  <si>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</si>
  <si>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</si>
  <si>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</si>
  <si>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</si>
  <si>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</si>
  <si>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</si>
  <si>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</si>
  <si>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</si>
  <si>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</si>
  <si>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</si>
  <si>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</si>
  <si>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</si>
  <si>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</si>
  <si>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</si>
  <si>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</si>
  <si>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</si>
  <si>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</si>
  <si>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</si>
  <si>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2016년</t>
    </r>
    <r>
      <rPr>
        <b/>
        <sz val="24"/>
        <rFont val="휴먼엑스포"/>
        <family val="1"/>
        <charset val="129"/>
      </rPr>
      <t xml:space="preserve">  1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(2016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</si>
</sst>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2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0" fillId="4" borderId="0" xfId="0" applyNumberFormat="1" applyFont="1" applyFill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5" borderId="1" xfId="7" applyNumberFormat="1" applyFont="1" applyFill="1" applyBorder="1" applyAlignment="1" applyProtection="1">
      <alignment horizontal="right" vertical="center"/>
    </xf>
    <xf numFmtId="176" fontId="10" fillId="5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6" borderId="2" xfId="7" applyNumberFormat="1" applyFont="1" applyFill="1" applyBorder="1" applyAlignment="1" applyProtection="1">
      <alignment horizontal="right" vertical="center"/>
    </xf>
    <xf numFmtId="176" fontId="10" fillId="6" borderId="2" xfId="0" applyNumberFormat="1" applyFont="1" applyFill="1" applyBorder="1" applyAlignment="1" applyProtection="1">
      <alignment vertical="center"/>
    </xf>
    <xf numFmtId="3" fontId="10" fillId="5" borderId="3" xfId="7" applyNumberFormat="1" applyFont="1" applyFill="1" applyBorder="1" applyAlignment="1" applyProtection="1">
      <alignment horizontal="right" vertical="center"/>
    </xf>
    <xf numFmtId="176" fontId="10" fillId="5" borderId="3" xfId="0" applyNumberFormat="1" applyFont="1" applyFill="1" applyBorder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horizontal="right" vertical="center"/>
    </xf>
    <xf numFmtId="176" fontId="10" fillId="5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7" borderId="3" xfId="7" applyNumberFormat="1" applyFont="1" applyFill="1" applyBorder="1" applyAlignment="1" applyProtection="1">
      <alignment horizontal="right" vertical="center"/>
    </xf>
    <xf numFmtId="176" fontId="10" fillId="7" borderId="3" xfId="0" applyNumberFormat="1" applyFont="1" applyFill="1" applyBorder="1" applyAlignment="1" applyProtection="1">
      <alignment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3" borderId="1" xfId="8" applyNumberFormat="1" applyFont="1" applyFill="1" applyBorder="1" applyAlignment="1" applyProtection="1">
      <alignment horizontal="right" vertical="center"/>
      <protection locked="0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7" borderId="3" xfId="8" applyNumberFormat="1" applyFont="1" applyFill="1" applyBorder="1" applyAlignment="1" applyProtection="1">
      <alignment horizontal="right" vertical="center"/>
    </xf>
    <xf numFmtId="3" fontId="12" fillId="9" borderId="8" xfId="0" applyNumberFormat="1" applyFont="1" applyFill="1" applyBorder="1" applyAlignment="1" applyProtection="1">
      <alignment horizontal="center" vertical="center"/>
    </xf>
    <xf numFmtId="3" fontId="12" fillId="9" borderId="9" xfId="0" applyNumberFormat="1" applyFont="1" applyFill="1" applyBorder="1" applyAlignment="1" applyProtection="1">
      <alignment horizontal="center" vertical="center"/>
    </xf>
    <xf numFmtId="3" fontId="15" fillId="8" borderId="0" xfId="0" applyNumberFormat="1" applyFont="1" applyFill="1" applyAlignment="1" applyProtection="1">
      <alignment horizontal="center" vertical="center"/>
      <protection locked="0"/>
    </xf>
    <xf numFmtId="3" fontId="12" fillId="2" borderId="14" xfId="0" applyNumberFormat="1" applyFont="1" applyFill="1" applyBorder="1" applyAlignment="1" applyProtection="1">
      <alignment horizontal="center" vertical="center"/>
    </xf>
    <xf numFmtId="3" fontId="12" fillId="2" borderId="13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2" fillId="9" borderId="1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7" borderId="15" xfId="0" applyNumberFormat="1" applyFont="1" applyFill="1" applyBorder="1" applyAlignment="1" applyProtection="1">
      <alignment horizontal="center" vertical="center"/>
    </xf>
    <xf numFmtId="3" fontId="12" fillId="7" borderId="16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5" borderId="17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 vertical="center"/>
    </xf>
    <xf numFmtId="3" fontId="12" fillId="5" borderId="4" xfId="0" applyNumberFormat="1" applyFont="1" applyFill="1" applyBorder="1" applyAlignment="1" applyProtection="1">
      <alignment horizontal="center" vertical="center"/>
    </xf>
    <xf numFmtId="3" fontId="12" fillId="9" borderId="7" xfId="0" applyNumberFormat="1" applyFont="1" applyFill="1" applyBorder="1" applyAlignment="1" applyProtection="1">
      <alignment horizontal="center" vertical="center"/>
    </xf>
    <xf numFmtId="3" fontId="12" fillId="9" borderId="18" xfId="0" applyNumberFormat="1" applyFont="1" applyFill="1" applyBorder="1" applyAlignment="1" applyProtection="1">
      <alignment horizontal="center" vertical="center"/>
    </xf>
    <xf numFmtId="3" fontId="12" fillId="9" borderId="19" xfId="0" applyNumberFormat="1" applyFont="1" applyFill="1" applyBorder="1" applyAlignment="1" applyProtection="1">
      <alignment horizontal="center" vertical="center"/>
    </xf>
    <xf numFmtId="3" fontId="12" fillId="9" borderId="20" xfId="0" applyNumberFormat="1" applyFont="1" applyFill="1" applyBorder="1" applyAlignment="1" applyProtection="1">
      <alignment horizontal="center" vertical="center"/>
    </xf>
    <xf numFmtId="3" fontId="12" fillId="5" borderId="15" xfId="0" applyNumberFormat="1" applyFont="1" applyFill="1" applyBorder="1" applyAlignment="1" applyProtection="1">
      <alignment horizontal="center" vertical="center"/>
    </xf>
    <xf numFmtId="3" fontId="12" fillId="5" borderId="16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6" xfId="0" applyNumberFormat="1" applyFont="1" applyFill="1" applyBorder="1" applyAlignment="1" applyProtection="1">
      <alignment horizontal="center" vertical="center"/>
    </xf>
    <xf numFmtId="3" fontId="12" fillId="5" borderId="21" xfId="0" applyNumberFormat="1" applyFont="1" applyFill="1" applyBorder="1" applyAlignment="1" applyProtection="1">
      <alignment horizontal="center" vertical="center"/>
    </xf>
    <xf numFmtId="3" fontId="12" fillId="5" borderId="22" xfId="0" applyNumberFormat="1" applyFont="1" applyFill="1" applyBorder="1" applyAlignment="1" applyProtection="1">
      <alignment horizontal="center" vertical="center"/>
    </xf>
    <xf numFmtId="3" fontId="12" fillId="5" borderId="23" xfId="0" applyNumberFormat="1" applyFont="1" applyFill="1" applyBorder="1" applyAlignment="1" applyProtection="1">
      <alignment horizontal="center" vertical="center"/>
    </xf>
    <xf numFmtId="3" fontId="12" fillId="9" borderId="4" xfId="0" applyNumberFormat="1" applyFont="1" applyFill="1" applyBorder="1" applyAlignment="1" applyProtection="1">
      <alignment horizontal="center" vertical="center"/>
    </xf>
    <xf numFmtId="3" fontId="20" fillId="7" borderId="10" xfId="0" applyNumberFormat="1" applyFont="1" applyFill="1" applyBorder="1" applyAlignment="1" applyProtection="1">
      <alignment horizontal="center" vertical="center" wrapText="1"/>
    </xf>
    <xf numFmtId="3" fontId="20" fillId="7" borderId="11" xfId="0" applyNumberFormat="1" applyFont="1" applyFill="1" applyBorder="1" applyAlignment="1" applyProtection="1">
      <alignment horizontal="center" vertical="center" wrapText="1"/>
    </xf>
    <xf numFmtId="3" fontId="20" fillId="7" borderId="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11" xfId="0" applyNumberFormat="1" applyFont="1" applyFill="1" applyBorder="1" applyAlignment="1" applyProtection="1">
      <alignment horizontal="center" vertical="center" wrapText="1"/>
    </xf>
    <xf numFmtId="3" fontId="12" fillId="6" borderId="15" xfId="0" applyNumberFormat="1" applyFont="1" applyFill="1" applyBorder="1" applyAlignment="1" applyProtection="1">
      <alignment horizontal="center" vertical="center"/>
    </xf>
    <xf numFmtId="3" fontId="12" fillId="6" borderId="16" xfId="0" applyNumberFormat="1" applyFont="1" applyFill="1" applyBorder="1" applyAlignment="1" applyProtection="1">
      <alignment horizontal="center" vertical="center"/>
    </xf>
  </cellXfs>
  <cellStyles count="11"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8"/>
  <sheetViews>
    <sheetView tabSelected="1" zoomScale="75" zoomScaleNormal="75" workbookViewId="0">
      <pane xSplit="4" ySplit="6" topLeftCell="E7" activePane="bottomRight" state="frozen"/>
      <selection pane="topRight" activeCell="E1" sqref="E1"/>
      <selection pane="bottomLeft" activeCell="A9" sqref="A9"/>
      <selection pane="bottomRight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6384" width="8.88671875" style="2"/>
  </cols>
  <sheetData>
    <row r="1" spans="1:18" s="10" customFormat="1" ht="16.5" customHeight="1">
      <c r="A1" s="24"/>
      <c r="G1" s="53" t="s">
        <v>61</v>
      </c>
      <c r="H1" s="53"/>
      <c r="I1" s="53"/>
      <c r="J1" s="53"/>
      <c r="K1" s="53"/>
      <c r="L1" s="53"/>
      <c r="M1" s="53"/>
      <c r="N1" s="53"/>
      <c r="O1" s="12"/>
      <c r="P1" s="12"/>
      <c r="Q1" s="12"/>
    </row>
    <row r="2" spans="1:18" s="10" customFormat="1" ht="14.25" customHeight="1">
      <c r="E2" s="13"/>
      <c r="G2" s="53"/>
      <c r="H2" s="53"/>
      <c r="I2" s="53"/>
      <c r="J2" s="53"/>
      <c r="K2" s="53"/>
      <c r="L2" s="53"/>
      <c r="M2" s="53"/>
      <c r="N2" s="53"/>
      <c r="O2" s="15"/>
      <c r="P2" s="14"/>
      <c r="Q2" s="12"/>
    </row>
    <row r="3" spans="1:18" s="10" customFormat="1" ht="20.25" customHeight="1">
      <c r="A3" s="16"/>
      <c r="B3" s="67"/>
      <c r="C3" s="67"/>
      <c r="D3" s="11"/>
      <c r="L3" s="22"/>
      <c r="M3" s="21"/>
      <c r="N3" s="21"/>
      <c r="O3" s="21"/>
      <c r="P3" s="14"/>
      <c r="Q3" s="12"/>
    </row>
    <row r="4" spans="1:18" ht="15.75" customHeight="1">
      <c r="N4" s="1"/>
      <c r="O4" s="1"/>
      <c r="P4" s="3"/>
      <c r="R4" s="23" t="s">
        <v>40</v>
      </c>
    </row>
    <row r="5" spans="1:18" s="4" customFormat="1" ht="27.75" customHeight="1">
      <c r="A5" s="51" t="s">
        <v>41</v>
      </c>
      <c r="B5" s="71"/>
      <c r="C5" s="71"/>
      <c r="D5" s="52"/>
      <c r="E5" s="62" t="s">
        <v>42</v>
      </c>
      <c r="F5" s="62"/>
      <c r="G5" s="51" t="s">
        <v>43</v>
      </c>
      <c r="H5" s="52"/>
      <c r="I5" s="51" t="s">
        <v>44</v>
      </c>
      <c r="J5" s="52"/>
      <c r="K5" s="51" t="s">
        <v>45</v>
      </c>
      <c r="L5" s="52"/>
      <c r="M5" s="62" t="s">
        <v>46</v>
      </c>
      <c r="N5" s="62" t="s">
        <v>47</v>
      </c>
      <c r="O5" s="62"/>
      <c r="P5" s="62"/>
      <c r="Q5" s="51" t="s">
        <v>48</v>
      </c>
      <c r="R5" s="52"/>
    </row>
    <row r="6" spans="1:18" s="4" customFormat="1" ht="36" customHeight="1" thickBot="1">
      <c r="A6" s="72"/>
      <c r="B6" s="73"/>
      <c r="C6" s="73"/>
      <c r="D6" s="74"/>
      <c r="E6" s="37" t="s">
        <v>49</v>
      </c>
      <c r="F6" s="37" t="s">
        <v>50</v>
      </c>
      <c r="G6" s="37" t="s">
        <v>51</v>
      </c>
      <c r="H6" s="37" t="s">
        <v>52</v>
      </c>
      <c r="I6" s="37" t="s">
        <v>51</v>
      </c>
      <c r="J6" s="37" t="s">
        <v>52</v>
      </c>
      <c r="K6" s="37" t="s">
        <v>51</v>
      </c>
      <c r="L6" s="37" t="s">
        <v>52</v>
      </c>
      <c r="M6" s="83"/>
      <c r="N6" s="38" t="s">
        <v>53</v>
      </c>
      <c r="O6" s="38" t="s">
        <v>54</v>
      </c>
      <c r="P6" s="37" t="s">
        <v>55</v>
      </c>
      <c r="Q6" s="37" t="s">
        <v>51</v>
      </c>
      <c r="R6" s="37" t="s">
        <v>52</v>
      </c>
    </row>
    <row r="7" spans="1:18" s="4" customFormat="1" ht="21.75" customHeight="1">
      <c r="A7" s="68" t="s">
        <v>56</v>
      </c>
      <c r="B7" s="75" t="s">
        <v>57</v>
      </c>
      <c r="C7" s="75"/>
      <c r="D7" s="76"/>
      <c r="E7" s="27">
        <f t="shared" ref="E7:M7" si="0">SUM(E8:E9)</f>
        <v>244230000</v>
      </c>
      <c r="F7" s="27">
        <f t="shared" si="0"/>
        <v>0</v>
      </c>
      <c r="G7" s="27">
        <f>SUM(G8:G9)</f>
        <v>20999328</v>
      </c>
      <c r="H7" s="27">
        <f t="shared" si="0"/>
        <v>32019599</v>
      </c>
      <c r="I7" s="27">
        <f t="shared" si="0"/>
        <v>21444103</v>
      </c>
      <c r="J7" s="27">
        <f>SUM(J8:J9)</f>
        <v>21444103</v>
      </c>
      <c r="K7" s="27">
        <f t="shared" si="0"/>
        <v>148250</v>
      </c>
      <c r="L7" s="27">
        <f t="shared" si="0"/>
        <v>148250</v>
      </c>
      <c r="M7" s="27">
        <f t="shared" si="0"/>
        <v>10427246</v>
      </c>
      <c r="N7" s="28">
        <f t="shared" ref="N7:N48" si="1">+J7/E7*100</f>
        <v>8.7802903001269286</v>
      </c>
      <c r="O7" s="28" t="e">
        <f t="shared" ref="O7:O48" si="2">+J7/F7*100</f>
        <v>#DIV/0!</v>
      </c>
      <c r="P7" s="28">
        <f t="shared" ref="P7:P48" si="3">+J7/H7*100</f>
        <v>66.971803738079288</v>
      </c>
      <c r="Q7" s="27">
        <f>SUM(Q8:Q9)</f>
        <v>1211729</v>
      </c>
      <c r="R7" s="27">
        <f>SUM(R8:R9)</f>
        <v>1211729</v>
      </c>
    </row>
    <row r="8" spans="1:18" s="4" customFormat="1" ht="21.75" customHeight="1">
      <c r="A8" s="69"/>
      <c r="B8" s="77" t="s">
        <v>27</v>
      </c>
      <c r="C8" s="78"/>
      <c r="D8" s="79"/>
      <c r="E8" s="17">
        <f t="shared" ref="E8:M8" si="4">E11+E46+E47</f>
        <v>79180000</v>
      </c>
      <c r="F8" s="17">
        <f t="shared" si="4"/>
        <v>0</v>
      </c>
      <c r="G8" s="17">
        <f t="shared" si="4"/>
        <v>7847945</v>
      </c>
      <c r="H8" s="17">
        <f t="shared" si="4"/>
        <v>10392995</v>
      </c>
      <c r="I8" s="17">
        <f t="shared" si="4"/>
        <v>7610684</v>
      </c>
      <c r="J8" s="17">
        <f t="shared" si="4"/>
        <v>7610684</v>
      </c>
      <c r="K8" s="17">
        <f t="shared" si="4"/>
        <v>33437</v>
      </c>
      <c r="L8" s="17">
        <f t="shared" si="4"/>
        <v>33437</v>
      </c>
      <c r="M8" s="17">
        <f t="shared" si="4"/>
        <v>2748874</v>
      </c>
      <c r="N8" s="18">
        <f t="shared" si="1"/>
        <v>9.6118767365496343</v>
      </c>
      <c r="O8" s="18" t="e">
        <f t="shared" si="2"/>
        <v>#DIV/0!</v>
      </c>
      <c r="P8" s="18">
        <f t="shared" si="3"/>
        <v>73.228977787442403</v>
      </c>
      <c r="Q8" s="17">
        <f>Q11+Q46+Q47</f>
        <v>1115374</v>
      </c>
      <c r="R8" s="17">
        <f>R11+R46+R47</f>
        <v>1115374</v>
      </c>
    </row>
    <row r="9" spans="1:18" s="4" customFormat="1" ht="21.75" customHeight="1" thickBot="1">
      <c r="A9" s="70"/>
      <c r="B9" s="80" t="s">
        <v>17</v>
      </c>
      <c r="C9" s="81"/>
      <c r="D9" s="82"/>
      <c r="E9" s="29">
        <f>E31+E48</f>
        <v>165050000</v>
      </c>
      <c r="F9" s="29">
        <f t="shared" ref="F9:M9" si="5">F31+F48</f>
        <v>0</v>
      </c>
      <c r="G9" s="29">
        <f t="shared" si="5"/>
        <v>13151383</v>
      </c>
      <c r="H9" s="29">
        <f t="shared" si="5"/>
        <v>21626604</v>
      </c>
      <c r="I9" s="29">
        <f t="shared" si="5"/>
        <v>13833419</v>
      </c>
      <c r="J9" s="29">
        <f t="shared" si="5"/>
        <v>13833419</v>
      </c>
      <c r="K9" s="29">
        <f t="shared" si="5"/>
        <v>114813</v>
      </c>
      <c r="L9" s="29">
        <f t="shared" si="5"/>
        <v>114813</v>
      </c>
      <c r="M9" s="29">
        <f t="shared" si="5"/>
        <v>7678372</v>
      </c>
      <c r="N9" s="30">
        <f t="shared" si="1"/>
        <v>8.38135049984853</v>
      </c>
      <c r="O9" s="30" t="e">
        <f t="shared" si="2"/>
        <v>#DIV/0!</v>
      </c>
      <c r="P9" s="30">
        <f t="shared" si="3"/>
        <v>63.964823140979512</v>
      </c>
      <c r="Q9" s="29">
        <f>Q31+Q48</f>
        <v>96355</v>
      </c>
      <c r="R9" s="29">
        <f>R31+R48</f>
        <v>96355</v>
      </c>
    </row>
    <row r="10" spans="1:18" s="4" customFormat="1" ht="21.75" customHeight="1">
      <c r="A10" s="88" t="s">
        <v>18</v>
      </c>
      <c r="B10" s="90" t="s">
        <v>15</v>
      </c>
      <c r="C10" s="90"/>
      <c r="D10" s="91"/>
      <c r="E10" s="25">
        <f t="shared" ref="E10:M10" si="6">SUM(E11,E31)</f>
        <v>242980000</v>
      </c>
      <c r="F10" s="25">
        <f t="shared" si="6"/>
        <v>0</v>
      </c>
      <c r="G10" s="25">
        <f t="shared" si="6"/>
        <v>22111904</v>
      </c>
      <c r="H10" s="25">
        <f t="shared" si="6"/>
        <v>22111904</v>
      </c>
      <c r="I10" s="25">
        <f t="shared" si="6"/>
        <v>21456456</v>
      </c>
      <c r="J10" s="25">
        <f t="shared" si="6"/>
        <v>21456456</v>
      </c>
      <c r="K10" s="25">
        <f t="shared" si="6"/>
        <v>0</v>
      </c>
      <c r="L10" s="25">
        <f t="shared" si="6"/>
        <v>0</v>
      </c>
      <c r="M10" s="25">
        <f t="shared" si="6"/>
        <v>655448</v>
      </c>
      <c r="N10" s="26">
        <f t="shared" si="1"/>
        <v>8.8305440777018678</v>
      </c>
      <c r="O10" s="26" t="e">
        <f t="shared" si="2"/>
        <v>#DIV/0!</v>
      </c>
      <c r="P10" s="26">
        <f t="shared" si="3"/>
        <v>97.035768606810151</v>
      </c>
      <c r="Q10" s="25">
        <f>SUM(Q11,Q31)</f>
        <v>7858</v>
      </c>
      <c r="R10" s="25">
        <f>SUM(R11,R31)</f>
        <v>7858</v>
      </c>
    </row>
    <row r="11" spans="1:18" s="4" customFormat="1" ht="21.75" customHeight="1">
      <c r="A11" s="89"/>
      <c r="B11" s="59" t="s">
        <v>19</v>
      </c>
      <c r="C11" s="55" t="s">
        <v>7</v>
      </c>
      <c r="D11" s="56"/>
      <c r="E11" s="6">
        <f t="shared" ref="E11:M11" si="7">SUM(E12,E13,E16,E19:E23,E24)</f>
        <v>78430000</v>
      </c>
      <c r="F11" s="6">
        <f t="shared" si="7"/>
        <v>0</v>
      </c>
      <c r="G11" s="6">
        <f t="shared" si="7"/>
        <v>8940103</v>
      </c>
      <c r="H11" s="6">
        <f t="shared" si="7"/>
        <v>8940103</v>
      </c>
      <c r="I11" s="6">
        <f t="shared" si="7"/>
        <v>8495965</v>
      </c>
      <c r="J11" s="6">
        <f t="shared" si="7"/>
        <v>8495965</v>
      </c>
      <c r="K11" s="6">
        <f t="shared" si="7"/>
        <v>0</v>
      </c>
      <c r="L11" s="6">
        <f t="shared" si="7"/>
        <v>0</v>
      </c>
      <c r="M11" s="6">
        <f t="shared" si="7"/>
        <v>444138</v>
      </c>
      <c r="N11" s="7">
        <f t="shared" si="1"/>
        <v>10.832544944536529</v>
      </c>
      <c r="O11" s="7" t="e">
        <f t="shared" si="2"/>
        <v>#DIV/0!</v>
      </c>
      <c r="P11" s="7">
        <f t="shared" si="3"/>
        <v>95.032070659588598</v>
      </c>
      <c r="Q11" s="6">
        <f>SUM(Q12,Q13,Q16,Q19:Q23,Q24)</f>
        <v>2906</v>
      </c>
      <c r="R11" s="6">
        <f>SUM(R12,R13,R16,R19:R23,R24)</f>
        <v>2906</v>
      </c>
    </row>
    <row r="12" spans="1:18" s="4" customFormat="1" ht="21.75" customHeight="1">
      <c r="A12" s="89"/>
      <c r="B12" s="87"/>
      <c r="C12" s="54" t="s">
        <v>20</v>
      </c>
      <c r="D12" s="56"/>
      <c r="E12" s="9">
        <v>41200000</v>
      </c>
      <c r="F12" s="9"/>
      <c r="G12" s="9">
        <v>6049457</v>
      </c>
      <c r="H12" s="20">
        <v>6049457</v>
      </c>
      <c r="I12" s="9">
        <v>6009399</v>
      </c>
      <c r="J12" s="20">
        <v>6009399</v>
      </c>
      <c r="K12" s="9"/>
      <c r="L12" s="20"/>
      <c r="M12" s="6">
        <f>H12-J12-L12</f>
        <v>40058</v>
      </c>
      <c r="N12" s="7">
        <f t="shared" si="1"/>
        <v>14.585919902912622</v>
      </c>
      <c r="O12" s="7" t="e">
        <f t="shared" si="2"/>
        <v>#DIV/0!</v>
      </c>
      <c r="P12" s="7">
        <f t="shared" si="3"/>
        <v>99.337824865934238</v>
      </c>
      <c r="Q12" s="45">
        <v>2395</v>
      </c>
      <c r="R12" s="44">
        <v>2395</v>
      </c>
    </row>
    <row r="13" spans="1:18" s="4" customFormat="1" ht="21.75" customHeight="1">
      <c r="A13" s="89"/>
      <c r="B13" s="87"/>
      <c r="C13" s="59" t="s">
        <v>58</v>
      </c>
      <c r="D13" s="39" t="s">
        <v>26</v>
      </c>
      <c r="E13" s="19">
        <f t="shared" ref="E13:M13" si="8">SUM(E14:E15)</f>
        <v>6500000</v>
      </c>
      <c r="F13" s="19">
        <f t="shared" si="8"/>
        <v>0</v>
      </c>
      <c r="G13" s="19">
        <f t="shared" si="8"/>
        <v>1181494</v>
      </c>
      <c r="H13" s="19">
        <f t="shared" si="8"/>
        <v>1181494</v>
      </c>
      <c r="I13" s="19">
        <f t="shared" si="8"/>
        <v>797245</v>
      </c>
      <c r="J13" s="19">
        <f t="shared" si="8"/>
        <v>797245</v>
      </c>
      <c r="K13" s="19">
        <f t="shared" si="8"/>
        <v>0</v>
      </c>
      <c r="L13" s="19">
        <f t="shared" si="8"/>
        <v>0</v>
      </c>
      <c r="M13" s="19">
        <f t="shared" si="8"/>
        <v>384249</v>
      </c>
      <c r="N13" s="7">
        <f t="shared" si="1"/>
        <v>12.265307692307692</v>
      </c>
      <c r="O13" s="7" t="e">
        <f t="shared" si="2"/>
        <v>#DIV/0!</v>
      </c>
      <c r="P13" s="7">
        <f t="shared" si="3"/>
        <v>67.477701960399301</v>
      </c>
      <c r="Q13" s="46">
        <f>SUM(Q14:Q15)</f>
        <v>144</v>
      </c>
      <c r="R13" s="46">
        <f>SUM(R14:R15)</f>
        <v>144</v>
      </c>
    </row>
    <row r="14" spans="1:18" s="4" customFormat="1" ht="21.75" customHeight="1">
      <c r="A14" s="89"/>
      <c r="B14" s="87"/>
      <c r="C14" s="60"/>
      <c r="D14" s="40" t="s">
        <v>28</v>
      </c>
      <c r="E14" s="8">
        <v>5550000</v>
      </c>
      <c r="F14" s="8"/>
      <c r="G14" s="9">
        <v>369006</v>
      </c>
      <c r="H14" s="20">
        <v>369006</v>
      </c>
      <c r="I14" s="9">
        <v>369920</v>
      </c>
      <c r="J14" s="20">
        <v>369920</v>
      </c>
      <c r="K14" s="9"/>
      <c r="L14" s="20"/>
      <c r="M14" s="6">
        <f>H14-J14-L14</f>
        <v>-914</v>
      </c>
      <c r="N14" s="7">
        <f t="shared" si="1"/>
        <v>6.6652252252252255</v>
      </c>
      <c r="O14" s="7" t="e">
        <f t="shared" si="2"/>
        <v>#DIV/0!</v>
      </c>
      <c r="P14" s="7">
        <f t="shared" si="3"/>
        <v>100.24769244944527</v>
      </c>
      <c r="Q14" s="45">
        <v>102</v>
      </c>
      <c r="R14" s="44">
        <v>102</v>
      </c>
    </row>
    <row r="15" spans="1:18" s="4" customFormat="1" ht="21.75" customHeight="1">
      <c r="A15" s="89"/>
      <c r="B15" s="87"/>
      <c r="C15" s="61"/>
      <c r="D15" s="40" t="s">
        <v>29</v>
      </c>
      <c r="E15" s="8">
        <v>950000</v>
      </c>
      <c r="F15" s="8"/>
      <c r="G15" s="9">
        <v>812488</v>
      </c>
      <c r="H15" s="20">
        <v>812488</v>
      </c>
      <c r="I15" s="9">
        <v>427325</v>
      </c>
      <c r="J15" s="20">
        <v>427325</v>
      </c>
      <c r="K15" s="9"/>
      <c r="L15" s="20"/>
      <c r="M15" s="6">
        <f>H15-J15-L15</f>
        <v>385163</v>
      </c>
      <c r="N15" s="7">
        <f t="shared" si="1"/>
        <v>44.981578947368419</v>
      </c>
      <c r="O15" s="7" t="e">
        <f t="shared" si="2"/>
        <v>#DIV/0!</v>
      </c>
      <c r="P15" s="7">
        <f t="shared" si="3"/>
        <v>52.594622935969518</v>
      </c>
      <c r="Q15" s="45">
        <v>42</v>
      </c>
      <c r="R15" s="44">
        <v>42</v>
      </c>
    </row>
    <row r="16" spans="1:18" s="4" customFormat="1" ht="21.75" customHeight="1">
      <c r="A16" s="89"/>
      <c r="B16" s="87"/>
      <c r="C16" s="59" t="s">
        <v>59</v>
      </c>
      <c r="D16" s="39" t="s">
        <v>26</v>
      </c>
      <c r="E16" s="19">
        <f t="shared" ref="E16:M16" si="9">SUM(E17:E18)</f>
        <v>9200000</v>
      </c>
      <c r="F16" s="19">
        <f t="shared" si="9"/>
        <v>0</v>
      </c>
      <c r="G16" s="19">
        <f t="shared" si="9"/>
        <v>119008</v>
      </c>
      <c r="H16" s="19">
        <f t="shared" si="9"/>
        <v>119008</v>
      </c>
      <c r="I16" s="19">
        <f t="shared" si="9"/>
        <v>111913</v>
      </c>
      <c r="J16" s="19">
        <f t="shared" si="9"/>
        <v>111913</v>
      </c>
      <c r="K16" s="19">
        <f t="shared" si="9"/>
        <v>0</v>
      </c>
      <c r="L16" s="19">
        <f t="shared" si="9"/>
        <v>0</v>
      </c>
      <c r="M16" s="19">
        <f t="shared" si="9"/>
        <v>7095</v>
      </c>
      <c r="N16" s="7">
        <f t="shared" si="1"/>
        <v>1.2164456521739131</v>
      </c>
      <c r="O16" s="7" t="e">
        <f t="shared" si="2"/>
        <v>#DIV/0!</v>
      </c>
      <c r="P16" s="7">
        <f t="shared" si="3"/>
        <v>94.038215918257592</v>
      </c>
      <c r="Q16" s="46">
        <f>SUM(Q17:Q18)</f>
        <v>0</v>
      </c>
      <c r="R16" s="46">
        <f>SUM(R17:R18)</f>
        <v>0</v>
      </c>
    </row>
    <row r="17" spans="1:18" s="4" customFormat="1" ht="21.75" customHeight="1">
      <c r="A17" s="89"/>
      <c r="B17" s="87"/>
      <c r="C17" s="60"/>
      <c r="D17" s="41" t="s">
        <v>30</v>
      </c>
      <c r="E17" s="8">
        <v>2035000</v>
      </c>
      <c r="F17" s="8"/>
      <c r="G17" s="20">
        <v>116442</v>
      </c>
      <c r="H17" s="20">
        <v>116442</v>
      </c>
      <c r="I17" s="20">
        <v>109347</v>
      </c>
      <c r="J17" s="20">
        <v>109347</v>
      </c>
      <c r="K17" s="20"/>
      <c r="L17" s="20"/>
      <c r="M17" s="6">
        <f t="shared" ref="M17:M23" si="10">H17-J17-L17</f>
        <v>7095</v>
      </c>
      <c r="N17" s="7">
        <f t="shared" si="1"/>
        <v>5.3733169533169534</v>
      </c>
      <c r="O17" s="7" t="e">
        <f t="shared" si="2"/>
        <v>#DIV/0!</v>
      </c>
      <c r="P17" s="7">
        <f t="shared" si="3"/>
        <v>93.906837738960164</v>
      </c>
      <c r="Q17" s="45"/>
      <c r="R17" s="44"/>
    </row>
    <row r="18" spans="1:18" s="4" customFormat="1" ht="21.75" customHeight="1">
      <c r="A18" s="89"/>
      <c r="B18" s="87"/>
      <c r="C18" s="61"/>
      <c r="D18" s="41" t="s">
        <v>31</v>
      </c>
      <c r="E18" s="8">
        <v>7165000</v>
      </c>
      <c r="F18" s="8"/>
      <c r="G18" s="20">
        <v>2566</v>
      </c>
      <c r="H18" s="20">
        <v>2566</v>
      </c>
      <c r="I18" s="20">
        <v>2566</v>
      </c>
      <c r="J18" s="20">
        <v>2566</v>
      </c>
      <c r="K18" s="20"/>
      <c r="L18" s="20"/>
      <c r="M18" s="6">
        <f t="shared" si="10"/>
        <v>0</v>
      </c>
      <c r="N18" s="7">
        <f t="shared" si="1"/>
        <v>3.5812979762735522E-2</v>
      </c>
      <c r="O18" s="7" t="e">
        <f t="shared" si="2"/>
        <v>#DIV/0!</v>
      </c>
      <c r="P18" s="7">
        <f t="shared" si="3"/>
        <v>100</v>
      </c>
      <c r="Q18" s="45"/>
      <c r="R18" s="44"/>
    </row>
    <row r="19" spans="1:18" s="4" customFormat="1" ht="21.75" customHeight="1">
      <c r="A19" s="89"/>
      <c r="B19" s="87"/>
      <c r="C19" s="54" t="s">
        <v>32</v>
      </c>
      <c r="D19" s="56"/>
      <c r="E19" s="8"/>
      <c r="F19" s="8"/>
      <c r="G19" s="20"/>
      <c r="H19" s="20"/>
      <c r="I19" s="20"/>
      <c r="J19" s="20"/>
      <c r="K19" s="20"/>
      <c r="L19" s="20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 t="e">
        <f t="shared" si="3"/>
        <v>#DIV/0!</v>
      </c>
      <c r="Q19" s="45"/>
      <c r="R19" s="44"/>
    </row>
    <row r="20" spans="1:18" s="4" customFormat="1" ht="21.75" customHeight="1">
      <c r="A20" s="89"/>
      <c r="B20" s="87"/>
      <c r="C20" s="57" t="s">
        <v>21</v>
      </c>
      <c r="D20" s="58"/>
      <c r="E20" s="8"/>
      <c r="F20" s="8"/>
      <c r="G20" s="8">
        <v>7830</v>
      </c>
      <c r="H20" s="20">
        <v>7830</v>
      </c>
      <c r="I20" s="20">
        <v>7830</v>
      </c>
      <c r="J20" s="20">
        <v>7830</v>
      </c>
      <c r="K20" s="20"/>
      <c r="L20" s="20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>
        <f t="shared" si="3"/>
        <v>100</v>
      </c>
      <c r="Q20" s="45"/>
      <c r="R20" s="44"/>
    </row>
    <row r="21" spans="1:18" s="4" customFormat="1" ht="21.75" customHeight="1">
      <c r="A21" s="89"/>
      <c r="B21" s="87"/>
      <c r="C21" s="57" t="s">
        <v>22</v>
      </c>
      <c r="D21" s="58"/>
      <c r="E21" s="8"/>
      <c r="F21" s="8"/>
      <c r="G21" s="20"/>
      <c r="H21" s="20"/>
      <c r="I21" s="20"/>
      <c r="J21" s="20"/>
      <c r="K21" s="20"/>
      <c r="L21" s="20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45"/>
      <c r="R21" s="44"/>
    </row>
    <row r="22" spans="1:18" s="4" customFormat="1" ht="21.75" customHeight="1">
      <c r="A22" s="89"/>
      <c r="B22" s="87"/>
      <c r="C22" s="57" t="s">
        <v>23</v>
      </c>
      <c r="D22" s="58"/>
      <c r="E22" s="8"/>
      <c r="F22" s="8"/>
      <c r="G22" s="20"/>
      <c r="H22" s="20"/>
      <c r="I22" s="20"/>
      <c r="J22" s="20"/>
      <c r="K22" s="20"/>
      <c r="L22" s="20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45"/>
      <c r="R22" s="44"/>
    </row>
    <row r="23" spans="1:18" s="4" customFormat="1" ht="21.75" customHeight="1">
      <c r="A23" s="89"/>
      <c r="B23" s="87"/>
      <c r="C23" s="57" t="s">
        <v>24</v>
      </c>
      <c r="D23" s="58"/>
      <c r="E23" s="8"/>
      <c r="F23" s="8"/>
      <c r="G23" s="20"/>
      <c r="H23" s="20"/>
      <c r="I23" s="20"/>
      <c r="J23" s="20"/>
      <c r="K23" s="20"/>
      <c r="L23" s="20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 t="e">
        <f t="shared" si="3"/>
        <v>#DIV/0!</v>
      </c>
      <c r="Q23" s="45"/>
      <c r="R23" s="44"/>
    </row>
    <row r="24" spans="1:18" s="4" customFormat="1" ht="21.75" customHeight="1">
      <c r="A24" s="89"/>
      <c r="B24" s="87"/>
      <c r="C24" s="59" t="s">
        <v>33</v>
      </c>
      <c r="D24" s="39" t="s">
        <v>26</v>
      </c>
      <c r="E24" s="6">
        <f>SUM(E25:E30)</f>
        <v>21530000</v>
      </c>
      <c r="F24" s="6">
        <f t="shared" ref="F24:M24" si="11">SUM(F25:F30)</f>
        <v>0</v>
      </c>
      <c r="G24" s="6">
        <f t="shared" si="11"/>
        <v>1582314</v>
      </c>
      <c r="H24" s="6">
        <f t="shared" si="11"/>
        <v>1582314</v>
      </c>
      <c r="I24" s="6">
        <f t="shared" si="11"/>
        <v>1569578</v>
      </c>
      <c r="J24" s="6">
        <f t="shared" si="11"/>
        <v>1569578</v>
      </c>
      <c r="K24" s="6">
        <f t="shared" si="11"/>
        <v>0</v>
      </c>
      <c r="L24" s="6">
        <f t="shared" si="11"/>
        <v>0</v>
      </c>
      <c r="M24" s="6">
        <f t="shared" si="11"/>
        <v>12736</v>
      </c>
      <c r="N24" s="7">
        <f t="shared" si="1"/>
        <v>7.2901904319554109</v>
      </c>
      <c r="O24" s="7" t="e">
        <f t="shared" si="2"/>
        <v>#DIV/0!</v>
      </c>
      <c r="P24" s="7">
        <f t="shared" si="3"/>
        <v>99.195102868330807</v>
      </c>
      <c r="Q24" s="47">
        <f>SUM(Q25:Q30)</f>
        <v>367</v>
      </c>
      <c r="R24" s="47">
        <f>SUM(R25:R30)</f>
        <v>367</v>
      </c>
    </row>
    <row r="25" spans="1:18" s="4" customFormat="1" ht="21.75" customHeight="1">
      <c r="A25" s="89"/>
      <c r="B25" s="87"/>
      <c r="C25" s="60"/>
      <c r="D25" s="42" t="s">
        <v>39</v>
      </c>
      <c r="E25" s="43">
        <v>2456000</v>
      </c>
      <c r="F25" s="8"/>
      <c r="G25" s="20">
        <v>349313</v>
      </c>
      <c r="H25" s="44">
        <v>349313</v>
      </c>
      <c r="I25" s="20">
        <v>346955</v>
      </c>
      <c r="J25" s="44">
        <v>346955</v>
      </c>
      <c r="K25" s="20"/>
      <c r="L25" s="20"/>
      <c r="M25" s="6">
        <f t="shared" ref="M25:M30" si="12">H25-J25-L25</f>
        <v>2358</v>
      </c>
      <c r="N25" s="7">
        <f t="shared" si="1"/>
        <v>14.126832247557003</v>
      </c>
      <c r="O25" s="7" t="e">
        <f t="shared" si="2"/>
        <v>#DIV/0!</v>
      </c>
      <c r="P25" s="7">
        <f t="shared" si="3"/>
        <v>99.324960708590865</v>
      </c>
      <c r="Q25" s="45"/>
      <c r="R25" s="44"/>
    </row>
    <row r="26" spans="1:18" s="4" customFormat="1" ht="21.75" customHeight="1">
      <c r="A26" s="89"/>
      <c r="B26" s="87"/>
      <c r="C26" s="60"/>
      <c r="D26" s="42" t="s">
        <v>34</v>
      </c>
      <c r="E26" s="43">
        <v>1789000</v>
      </c>
      <c r="F26" s="8"/>
      <c r="G26" s="20">
        <v>58292</v>
      </c>
      <c r="H26" s="44">
        <v>58292</v>
      </c>
      <c r="I26" s="20">
        <v>58475</v>
      </c>
      <c r="J26" s="44">
        <v>58475</v>
      </c>
      <c r="K26" s="20"/>
      <c r="L26" s="20"/>
      <c r="M26" s="6">
        <f t="shared" si="12"/>
        <v>-183</v>
      </c>
      <c r="N26" s="7">
        <f t="shared" si="1"/>
        <v>3.2685858021240919</v>
      </c>
      <c r="O26" s="7" t="e">
        <f t="shared" si="2"/>
        <v>#DIV/0!</v>
      </c>
      <c r="P26" s="7">
        <f t="shared" si="3"/>
        <v>100.31393673231319</v>
      </c>
      <c r="Q26" s="45">
        <v>14</v>
      </c>
      <c r="R26" s="44">
        <v>14</v>
      </c>
    </row>
    <row r="27" spans="1:18" s="4" customFormat="1" ht="21.75" customHeight="1">
      <c r="A27" s="89"/>
      <c r="B27" s="87"/>
      <c r="C27" s="60"/>
      <c r="D27" s="42" t="s">
        <v>25</v>
      </c>
      <c r="E27" s="43">
        <v>85000</v>
      </c>
      <c r="F27" s="8"/>
      <c r="G27" s="20">
        <v>95</v>
      </c>
      <c r="H27" s="44">
        <v>95</v>
      </c>
      <c r="I27" s="20">
        <v>20</v>
      </c>
      <c r="J27" s="44">
        <v>20</v>
      </c>
      <c r="K27" s="20"/>
      <c r="L27" s="20"/>
      <c r="M27" s="6">
        <f t="shared" si="12"/>
        <v>75</v>
      </c>
      <c r="N27" s="7">
        <f t="shared" si="1"/>
        <v>2.3529411764705882E-2</v>
      </c>
      <c r="O27" s="7" t="e">
        <f t="shared" si="2"/>
        <v>#DIV/0!</v>
      </c>
      <c r="P27" s="7">
        <f t="shared" si="3"/>
        <v>21.052631578947366</v>
      </c>
      <c r="Q27" s="45"/>
      <c r="R27" s="44"/>
    </row>
    <row r="28" spans="1:18" s="4" customFormat="1" ht="21.75" customHeight="1">
      <c r="A28" s="89"/>
      <c r="B28" s="87"/>
      <c r="C28" s="60"/>
      <c r="D28" s="42" t="s">
        <v>3</v>
      </c>
      <c r="E28" s="43">
        <v>3000000</v>
      </c>
      <c r="F28" s="8"/>
      <c r="G28" s="20">
        <v>1292</v>
      </c>
      <c r="H28" s="44">
        <v>1292</v>
      </c>
      <c r="I28" s="20">
        <v>1292</v>
      </c>
      <c r="J28" s="44">
        <v>1292</v>
      </c>
      <c r="K28" s="20"/>
      <c r="L28" s="20"/>
      <c r="M28" s="6">
        <f t="shared" si="12"/>
        <v>0</v>
      </c>
      <c r="N28" s="7">
        <f t="shared" si="1"/>
        <v>4.3066666666666663E-2</v>
      </c>
      <c r="O28" s="7" t="e">
        <f t="shared" si="2"/>
        <v>#DIV/0!</v>
      </c>
      <c r="P28" s="7">
        <f t="shared" si="3"/>
        <v>100</v>
      </c>
      <c r="Q28" s="45"/>
      <c r="R28" s="44"/>
    </row>
    <row r="29" spans="1:18" s="4" customFormat="1" ht="21.75" customHeight="1">
      <c r="A29" s="89"/>
      <c r="B29" s="87"/>
      <c r="C29" s="60"/>
      <c r="D29" s="42" t="s">
        <v>4</v>
      </c>
      <c r="E29" s="43">
        <v>5800000</v>
      </c>
      <c r="F29" s="8"/>
      <c r="G29" s="20">
        <v>1169122</v>
      </c>
      <c r="H29" s="44">
        <v>1169122</v>
      </c>
      <c r="I29" s="20">
        <v>1158636</v>
      </c>
      <c r="J29" s="44">
        <v>1158636</v>
      </c>
      <c r="K29" s="20"/>
      <c r="L29" s="20"/>
      <c r="M29" s="6">
        <f t="shared" si="12"/>
        <v>10486</v>
      </c>
      <c r="N29" s="7">
        <f t="shared" si="1"/>
        <v>19.976482758620691</v>
      </c>
      <c r="O29" s="7" t="e">
        <f t="shared" si="2"/>
        <v>#DIV/0!</v>
      </c>
      <c r="P29" s="7">
        <f t="shared" si="3"/>
        <v>99.103087616176921</v>
      </c>
      <c r="Q29" s="45">
        <v>353</v>
      </c>
      <c r="R29" s="44">
        <v>353</v>
      </c>
    </row>
    <row r="30" spans="1:18" s="4" customFormat="1" ht="21.75" customHeight="1">
      <c r="A30" s="89"/>
      <c r="B30" s="87"/>
      <c r="C30" s="61"/>
      <c r="D30" s="42" t="s">
        <v>5</v>
      </c>
      <c r="E30" s="43">
        <v>8400000</v>
      </c>
      <c r="F30" s="8"/>
      <c r="G30" s="20">
        <v>4200</v>
      </c>
      <c r="H30" s="44">
        <v>4200</v>
      </c>
      <c r="I30" s="20">
        <v>4200</v>
      </c>
      <c r="J30" s="44">
        <v>4200</v>
      </c>
      <c r="K30" s="20"/>
      <c r="L30" s="20"/>
      <c r="M30" s="6">
        <f t="shared" si="12"/>
        <v>0</v>
      </c>
      <c r="N30" s="7">
        <f t="shared" si="1"/>
        <v>0.05</v>
      </c>
      <c r="O30" s="7" t="e">
        <f t="shared" si="2"/>
        <v>#DIV/0!</v>
      </c>
      <c r="P30" s="7">
        <f t="shared" si="3"/>
        <v>100</v>
      </c>
      <c r="Q30" s="45"/>
      <c r="R30" s="44"/>
    </row>
    <row r="31" spans="1:18" s="5" customFormat="1" ht="21.75" customHeight="1">
      <c r="A31" s="89"/>
      <c r="B31" s="59" t="s">
        <v>6</v>
      </c>
      <c r="C31" s="55" t="s">
        <v>7</v>
      </c>
      <c r="D31" s="56"/>
      <c r="E31" s="6">
        <f>SUM(E32,E33,E34,E37:E44)</f>
        <v>164550000</v>
      </c>
      <c r="F31" s="6">
        <f t="shared" ref="F31:M31" si="13">SUM(F32,F33,F34,F37:F44)</f>
        <v>0</v>
      </c>
      <c r="G31" s="6">
        <f t="shared" si="13"/>
        <v>13171801</v>
      </c>
      <c r="H31" s="6">
        <f>SUM(H32,H33,H34,H37:H44)</f>
        <v>13171801</v>
      </c>
      <c r="I31" s="6">
        <f t="shared" si="13"/>
        <v>12960491</v>
      </c>
      <c r="J31" s="6">
        <f t="shared" si="13"/>
        <v>12960491</v>
      </c>
      <c r="K31" s="6">
        <f t="shared" si="13"/>
        <v>0</v>
      </c>
      <c r="L31" s="6">
        <f t="shared" si="13"/>
        <v>0</v>
      </c>
      <c r="M31" s="6">
        <f t="shared" si="13"/>
        <v>211310</v>
      </c>
      <c r="N31" s="7">
        <f t="shared" si="1"/>
        <v>7.8763239137040415</v>
      </c>
      <c r="O31" s="7" t="e">
        <f t="shared" si="2"/>
        <v>#DIV/0!</v>
      </c>
      <c r="P31" s="7">
        <f t="shared" si="3"/>
        <v>98.395739504415531</v>
      </c>
      <c r="Q31" s="47">
        <f>SUM(Q32,Q33,Q34,Q37:Q44)</f>
        <v>4952</v>
      </c>
      <c r="R31" s="47">
        <f>SUM(R32,R33,R34,R37:R44)</f>
        <v>4952</v>
      </c>
    </row>
    <row r="32" spans="1:18" s="4" customFormat="1" ht="21.75" customHeight="1">
      <c r="A32" s="89"/>
      <c r="B32" s="87"/>
      <c r="C32" s="54" t="s">
        <v>8</v>
      </c>
      <c r="D32" s="56"/>
      <c r="E32" s="8">
        <v>10050000</v>
      </c>
      <c r="F32" s="8"/>
      <c r="G32" s="20">
        <v>974482</v>
      </c>
      <c r="H32" s="20">
        <v>974482</v>
      </c>
      <c r="I32" s="20">
        <v>973581</v>
      </c>
      <c r="J32" s="20">
        <v>973581</v>
      </c>
      <c r="K32" s="20"/>
      <c r="L32" s="20"/>
      <c r="M32" s="6">
        <f>H32-J32-L32</f>
        <v>901</v>
      </c>
      <c r="N32" s="7">
        <f t="shared" si="1"/>
        <v>9.6873731343283591</v>
      </c>
      <c r="O32" s="7" t="e">
        <f t="shared" si="2"/>
        <v>#DIV/0!</v>
      </c>
      <c r="P32" s="7">
        <f t="shared" si="3"/>
        <v>99.907540621581518</v>
      </c>
      <c r="Q32" s="45"/>
      <c r="R32" s="44"/>
    </row>
    <row r="33" spans="1:18" s="4" customFormat="1" ht="21.75" customHeight="1">
      <c r="A33" s="89"/>
      <c r="B33" s="87"/>
      <c r="C33" s="54" t="s">
        <v>9</v>
      </c>
      <c r="D33" s="56"/>
      <c r="E33" s="8">
        <v>31000000</v>
      </c>
      <c r="F33" s="8"/>
      <c r="G33" s="20">
        <v>7759</v>
      </c>
      <c r="H33" s="20">
        <v>7759</v>
      </c>
      <c r="I33" s="20">
        <v>7752</v>
      </c>
      <c r="J33" s="20">
        <v>7752</v>
      </c>
      <c r="K33" s="20"/>
      <c r="L33" s="20"/>
      <c r="M33" s="6">
        <f>H33-J33-L33</f>
        <v>7</v>
      </c>
      <c r="N33" s="7">
        <f t="shared" si="1"/>
        <v>2.5006451612903224E-2</v>
      </c>
      <c r="O33" s="7" t="e">
        <f t="shared" si="2"/>
        <v>#DIV/0!</v>
      </c>
      <c r="P33" s="7">
        <f t="shared" si="3"/>
        <v>99.909782188426348</v>
      </c>
      <c r="Q33" s="45"/>
      <c r="R33" s="44"/>
    </row>
    <row r="34" spans="1:18" s="4" customFormat="1" ht="21.75" customHeight="1">
      <c r="A34" s="89"/>
      <c r="B34" s="87"/>
      <c r="C34" s="59" t="s">
        <v>35</v>
      </c>
      <c r="D34" s="39" t="s">
        <v>26</v>
      </c>
      <c r="E34" s="19">
        <f>SUM(E35:E36)</f>
        <v>44200000</v>
      </c>
      <c r="F34" s="19">
        <f t="shared" ref="F34:M34" si="14">SUM(F35:F36)</f>
        <v>0</v>
      </c>
      <c r="G34" s="19">
        <f t="shared" si="14"/>
        <v>6542238</v>
      </c>
      <c r="H34" s="19">
        <f t="shared" si="14"/>
        <v>6542238</v>
      </c>
      <c r="I34" s="19">
        <f t="shared" si="14"/>
        <v>6506874</v>
      </c>
      <c r="J34" s="19">
        <f t="shared" si="14"/>
        <v>6506874</v>
      </c>
      <c r="K34" s="19">
        <f t="shared" si="14"/>
        <v>0</v>
      </c>
      <c r="L34" s="19">
        <f t="shared" si="14"/>
        <v>0</v>
      </c>
      <c r="M34" s="19">
        <f t="shared" si="14"/>
        <v>35364</v>
      </c>
      <c r="N34" s="7">
        <f t="shared" si="1"/>
        <v>14.721434389140272</v>
      </c>
      <c r="O34" s="7" t="e">
        <f t="shared" si="2"/>
        <v>#DIV/0!</v>
      </c>
      <c r="P34" s="7">
        <f t="shared" si="3"/>
        <v>99.459451031894588</v>
      </c>
      <c r="Q34" s="46">
        <f>SUM(Q35:Q36)</f>
        <v>1176</v>
      </c>
      <c r="R34" s="46">
        <f>SUM(R35:R36)</f>
        <v>1176</v>
      </c>
    </row>
    <row r="35" spans="1:18" s="4" customFormat="1" ht="21.75" customHeight="1">
      <c r="A35" s="89"/>
      <c r="B35" s="87"/>
      <c r="C35" s="60"/>
      <c r="D35" s="40" t="s">
        <v>36</v>
      </c>
      <c r="E35" s="8">
        <v>19400000</v>
      </c>
      <c r="F35" s="8"/>
      <c r="G35" s="8">
        <v>4022853</v>
      </c>
      <c r="H35" s="20">
        <v>4022853</v>
      </c>
      <c r="I35" s="8">
        <v>3987489</v>
      </c>
      <c r="J35" s="8">
        <v>3987489</v>
      </c>
      <c r="K35" s="8"/>
      <c r="L35" s="8"/>
      <c r="M35" s="6">
        <f t="shared" ref="M35:M44" si="15">H35-J35-L35</f>
        <v>35364</v>
      </c>
      <c r="N35" s="7">
        <f t="shared" si="1"/>
        <v>20.554067010309279</v>
      </c>
      <c r="O35" s="7" t="e">
        <f t="shared" si="2"/>
        <v>#DIV/0!</v>
      </c>
      <c r="P35" s="7">
        <f t="shared" si="3"/>
        <v>99.120922390154448</v>
      </c>
      <c r="Q35" s="45">
        <v>1176</v>
      </c>
      <c r="R35" s="44">
        <v>1176</v>
      </c>
    </row>
    <row r="36" spans="1:18" s="4" customFormat="1" ht="21.75" customHeight="1">
      <c r="A36" s="89"/>
      <c r="B36" s="87"/>
      <c r="C36" s="61"/>
      <c r="D36" s="40" t="s">
        <v>60</v>
      </c>
      <c r="E36" s="8">
        <v>24800000</v>
      </c>
      <c r="F36" s="8"/>
      <c r="G36" s="8">
        <v>2519385</v>
      </c>
      <c r="H36" s="20">
        <v>2519385</v>
      </c>
      <c r="I36" s="20">
        <v>2519385</v>
      </c>
      <c r="J36" s="20">
        <v>2519385</v>
      </c>
      <c r="K36" s="8"/>
      <c r="L36" s="8"/>
      <c r="M36" s="6">
        <f t="shared" si="15"/>
        <v>0</v>
      </c>
      <c r="N36" s="7">
        <f t="shared" si="1"/>
        <v>10.158810483870969</v>
      </c>
      <c r="O36" s="7" t="e">
        <f t="shared" si="2"/>
        <v>#DIV/0!</v>
      </c>
      <c r="P36" s="7">
        <f t="shared" si="3"/>
        <v>100</v>
      </c>
      <c r="Q36" s="45"/>
      <c r="R36" s="44"/>
    </row>
    <row r="37" spans="1:18" s="4" customFormat="1" ht="21.75" customHeight="1">
      <c r="A37" s="89"/>
      <c r="B37" s="87"/>
      <c r="C37" s="54" t="s">
        <v>11</v>
      </c>
      <c r="D37" s="56"/>
      <c r="E37" s="8">
        <v>17000000</v>
      </c>
      <c r="F37" s="8"/>
      <c r="G37" s="20">
        <v>9547</v>
      </c>
      <c r="H37" s="20">
        <v>9547</v>
      </c>
      <c r="I37" s="20">
        <v>9547</v>
      </c>
      <c r="J37" s="20">
        <v>9547</v>
      </c>
      <c r="K37" s="8"/>
      <c r="L37" s="8"/>
      <c r="M37" s="6">
        <f t="shared" si="15"/>
        <v>0</v>
      </c>
      <c r="N37" s="7">
        <f t="shared" si="1"/>
        <v>5.6158823529411768E-2</v>
      </c>
      <c r="O37" s="7" t="e">
        <f t="shared" si="2"/>
        <v>#DIV/0!</v>
      </c>
      <c r="P37" s="7">
        <f t="shared" si="3"/>
        <v>100</v>
      </c>
      <c r="Q37" s="45"/>
      <c r="R37" s="44"/>
    </row>
    <row r="38" spans="1:18" s="4" customFormat="1" ht="21.75" customHeight="1">
      <c r="A38" s="89"/>
      <c r="B38" s="87"/>
      <c r="C38" s="54" t="s">
        <v>37</v>
      </c>
      <c r="D38" s="56"/>
      <c r="E38" s="8">
        <v>62300000</v>
      </c>
      <c r="F38" s="8"/>
      <c r="G38" s="20">
        <v>5637775</v>
      </c>
      <c r="H38" s="20">
        <v>5637775</v>
      </c>
      <c r="I38" s="20">
        <v>5462737</v>
      </c>
      <c r="J38" s="20">
        <v>5462737</v>
      </c>
      <c r="K38" s="8"/>
      <c r="L38" s="8"/>
      <c r="M38" s="6">
        <f t="shared" si="15"/>
        <v>175038</v>
      </c>
      <c r="N38" s="7">
        <f t="shared" si="1"/>
        <v>8.7684382022471912</v>
      </c>
      <c r="O38" s="7" t="e">
        <f t="shared" si="2"/>
        <v>#DIV/0!</v>
      </c>
      <c r="P38" s="7">
        <f t="shared" si="3"/>
        <v>96.895264532550513</v>
      </c>
      <c r="Q38" s="45">
        <v>3776</v>
      </c>
      <c r="R38" s="44">
        <v>3776</v>
      </c>
    </row>
    <row r="39" spans="1:18" s="4" customFormat="1" ht="21.75" customHeight="1">
      <c r="A39" s="89"/>
      <c r="B39" s="87"/>
      <c r="C39" s="57" t="s">
        <v>0</v>
      </c>
      <c r="D39" s="58"/>
      <c r="E39" s="8"/>
      <c r="F39" s="20"/>
      <c r="G39" s="20"/>
      <c r="H39" s="20"/>
      <c r="I39" s="20"/>
      <c r="J39" s="20"/>
      <c r="K39" s="20"/>
      <c r="L39" s="20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45"/>
      <c r="R39" s="44"/>
    </row>
    <row r="40" spans="1:18" s="4" customFormat="1" ht="21.75" customHeight="1">
      <c r="A40" s="89"/>
      <c r="B40" s="87"/>
      <c r="C40" s="57" t="s">
        <v>2</v>
      </c>
      <c r="D40" s="58"/>
      <c r="E40" s="8"/>
      <c r="F40" s="20"/>
      <c r="G40" s="20"/>
      <c r="H40" s="20"/>
      <c r="I40" s="20"/>
      <c r="J40" s="20"/>
      <c r="K40" s="20"/>
      <c r="L40" s="20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45"/>
      <c r="R40" s="44"/>
    </row>
    <row r="41" spans="1:18" s="4" customFormat="1" ht="21.75" customHeight="1">
      <c r="A41" s="89"/>
      <c r="B41" s="87"/>
      <c r="C41" s="57" t="s">
        <v>10</v>
      </c>
      <c r="D41" s="58"/>
      <c r="E41" s="8"/>
      <c r="F41" s="20"/>
      <c r="G41" s="20"/>
      <c r="H41" s="20"/>
      <c r="I41" s="20"/>
      <c r="J41" s="20"/>
      <c r="K41" s="20"/>
      <c r="L41" s="20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45"/>
      <c r="R41" s="44"/>
    </row>
    <row r="42" spans="1:18" s="4" customFormat="1" ht="21.75" customHeight="1">
      <c r="A42" s="89"/>
      <c r="B42" s="87"/>
      <c r="C42" s="57" t="s">
        <v>12</v>
      </c>
      <c r="D42" s="58"/>
      <c r="E42" s="8"/>
      <c r="F42" s="20"/>
      <c r="G42" s="20"/>
      <c r="H42" s="20"/>
      <c r="I42" s="20"/>
      <c r="J42" s="20"/>
      <c r="K42" s="20"/>
      <c r="L42" s="20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45"/>
      <c r="R42" s="44"/>
    </row>
    <row r="43" spans="1:18" s="4" customFormat="1" ht="21.75" customHeight="1">
      <c r="A43" s="89"/>
      <c r="B43" s="87"/>
      <c r="C43" s="57" t="s">
        <v>13</v>
      </c>
      <c r="D43" s="58"/>
      <c r="E43" s="8"/>
      <c r="F43" s="20"/>
      <c r="G43" s="20"/>
      <c r="H43" s="20"/>
      <c r="I43" s="20"/>
      <c r="J43" s="20"/>
      <c r="K43" s="20"/>
      <c r="L43" s="20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45"/>
      <c r="R43" s="44"/>
    </row>
    <row r="44" spans="1:18" s="4" customFormat="1" ht="21.75" customHeight="1" thickBot="1">
      <c r="A44" s="89"/>
      <c r="B44" s="87"/>
      <c r="C44" s="63" t="s">
        <v>38</v>
      </c>
      <c r="D44" s="64"/>
      <c r="E44" s="31"/>
      <c r="F44" s="32"/>
      <c r="G44" s="32"/>
      <c r="H44" s="32"/>
      <c r="I44" s="32"/>
      <c r="J44" s="32"/>
      <c r="K44" s="32"/>
      <c r="L44" s="32"/>
      <c r="M44" s="33">
        <f t="shared" si="15"/>
        <v>0</v>
      </c>
      <c r="N44" s="34" t="e">
        <f t="shared" si="1"/>
        <v>#DIV/0!</v>
      </c>
      <c r="O44" s="34" t="e">
        <f t="shared" si="2"/>
        <v>#DIV/0!</v>
      </c>
      <c r="P44" s="34" t="e">
        <f t="shared" si="3"/>
        <v>#DIV/0!</v>
      </c>
      <c r="Q44" s="48"/>
      <c r="R44" s="49"/>
    </row>
    <row r="45" spans="1:18" s="5" customFormat="1" ht="21.75" customHeight="1">
      <c r="A45" s="84" t="s">
        <v>14</v>
      </c>
      <c r="B45" s="65" t="s">
        <v>15</v>
      </c>
      <c r="C45" s="65"/>
      <c r="D45" s="66"/>
      <c r="E45" s="35">
        <f>SUM(E46:E48)</f>
        <v>1250000</v>
      </c>
      <c r="F45" s="35">
        <f t="shared" ref="F45:M45" si="16">SUM(F46:F48)</f>
        <v>0</v>
      </c>
      <c r="G45" s="35">
        <f t="shared" si="16"/>
        <v>-1112576</v>
      </c>
      <c r="H45" s="35">
        <f t="shared" si="16"/>
        <v>9907695</v>
      </c>
      <c r="I45" s="35">
        <f t="shared" si="16"/>
        <v>-12353</v>
      </c>
      <c r="J45" s="35">
        <f t="shared" si="16"/>
        <v>-12353</v>
      </c>
      <c r="K45" s="35">
        <f t="shared" si="16"/>
        <v>148250</v>
      </c>
      <c r="L45" s="35">
        <f t="shared" si="16"/>
        <v>148250</v>
      </c>
      <c r="M45" s="35">
        <f t="shared" si="16"/>
        <v>9771798</v>
      </c>
      <c r="N45" s="36">
        <f t="shared" si="1"/>
        <v>-0.98824000000000001</v>
      </c>
      <c r="O45" s="36" t="e">
        <f t="shared" si="2"/>
        <v>#DIV/0!</v>
      </c>
      <c r="P45" s="36">
        <f t="shared" si="3"/>
        <v>-0.1246808667404477</v>
      </c>
      <c r="Q45" s="50">
        <f>SUM(Q46:Q48)</f>
        <v>1203871</v>
      </c>
      <c r="R45" s="50">
        <f>SUM(R46:R48)</f>
        <v>1203871</v>
      </c>
    </row>
    <row r="46" spans="1:18" s="4" customFormat="1" ht="21.75" customHeight="1">
      <c r="A46" s="85"/>
      <c r="B46" s="54" t="s">
        <v>16</v>
      </c>
      <c r="C46" s="55"/>
      <c r="D46" s="56"/>
      <c r="E46" s="9">
        <v>340000</v>
      </c>
      <c r="F46" s="9"/>
      <c r="G46" s="9">
        <v>-1016714</v>
      </c>
      <c r="H46" s="20">
        <v>193511</v>
      </c>
      <c r="I46" s="20">
        <v>-1008306</v>
      </c>
      <c r="J46" s="20">
        <v>-1008306</v>
      </c>
      <c r="K46" s="20"/>
      <c r="L46" s="20"/>
      <c r="M46" s="6">
        <f>H46-J46-L46</f>
        <v>1201817</v>
      </c>
      <c r="N46" s="7">
        <f t="shared" si="1"/>
        <v>-296.56058823529412</v>
      </c>
      <c r="O46" s="7" t="e">
        <f t="shared" si="2"/>
        <v>#DIV/0!</v>
      </c>
      <c r="P46" s="7">
        <f t="shared" si="3"/>
        <v>-521.05875118210338</v>
      </c>
      <c r="Q46" s="45">
        <v>1022990</v>
      </c>
      <c r="R46" s="44">
        <v>1022990</v>
      </c>
    </row>
    <row r="47" spans="1:18" s="4" customFormat="1" ht="21.75" customHeight="1">
      <c r="A47" s="85"/>
      <c r="B47" s="54" t="s">
        <v>1</v>
      </c>
      <c r="C47" s="55"/>
      <c r="D47" s="56"/>
      <c r="E47" s="9">
        <v>410000</v>
      </c>
      <c r="F47" s="9"/>
      <c r="G47" s="9">
        <v>-75444</v>
      </c>
      <c r="H47" s="20">
        <v>1259381</v>
      </c>
      <c r="I47" s="20">
        <v>123025</v>
      </c>
      <c r="J47" s="20">
        <v>123025</v>
      </c>
      <c r="K47" s="20">
        <v>33437</v>
      </c>
      <c r="L47" s="20">
        <v>33437</v>
      </c>
      <c r="M47" s="6">
        <f>H47-J47-L47</f>
        <v>1102919</v>
      </c>
      <c r="N47" s="7">
        <f t="shared" si="1"/>
        <v>30.006097560975608</v>
      </c>
      <c r="O47" s="7" t="e">
        <f t="shared" si="2"/>
        <v>#DIV/0!</v>
      </c>
      <c r="P47" s="7">
        <f t="shared" si="3"/>
        <v>9.7686879506678288</v>
      </c>
      <c r="Q47" s="45">
        <v>89478</v>
      </c>
      <c r="R47" s="44">
        <v>89478</v>
      </c>
    </row>
    <row r="48" spans="1:18" s="4" customFormat="1" ht="21.75" customHeight="1">
      <c r="A48" s="86"/>
      <c r="B48" s="54" t="s">
        <v>17</v>
      </c>
      <c r="C48" s="55"/>
      <c r="D48" s="56"/>
      <c r="E48" s="8">
        <v>500000</v>
      </c>
      <c r="F48" s="8"/>
      <c r="G48" s="9">
        <v>-20418</v>
      </c>
      <c r="H48" s="20">
        <v>8454803</v>
      </c>
      <c r="I48" s="20">
        <v>872928</v>
      </c>
      <c r="J48" s="20">
        <v>872928</v>
      </c>
      <c r="K48" s="20">
        <v>114813</v>
      </c>
      <c r="L48" s="20">
        <v>114813</v>
      </c>
      <c r="M48" s="6">
        <f>H48-J48-L48</f>
        <v>7467062</v>
      </c>
      <c r="N48" s="7">
        <f t="shared" si="1"/>
        <v>174.5856</v>
      </c>
      <c r="O48" s="7" t="e">
        <f t="shared" si="2"/>
        <v>#DIV/0!</v>
      </c>
      <c r="P48" s="7">
        <f t="shared" si="3"/>
        <v>10.324640325741475</v>
      </c>
      <c r="Q48" s="45">
        <v>91403</v>
      </c>
      <c r="R48" s="44">
        <v>91403</v>
      </c>
    </row>
  </sheetData>
  <mergeCells count="45">
    <mergeCell ref="K5:L5"/>
    <mergeCell ref="M5:M6"/>
    <mergeCell ref="N5:P5"/>
    <mergeCell ref="A45:A48"/>
    <mergeCell ref="B31:B44"/>
    <mergeCell ref="A10:A44"/>
    <mergeCell ref="B11:B30"/>
    <mergeCell ref="C11:D11"/>
    <mergeCell ref="C37:D37"/>
    <mergeCell ref="B10:D10"/>
    <mergeCell ref="B3:C3"/>
    <mergeCell ref="G5:H5"/>
    <mergeCell ref="A7:A9"/>
    <mergeCell ref="I5:J5"/>
    <mergeCell ref="A5:D6"/>
    <mergeCell ref="B7:D7"/>
    <mergeCell ref="B8:D8"/>
    <mergeCell ref="B9:D9"/>
    <mergeCell ref="C12:D12"/>
    <mergeCell ref="C32:D32"/>
    <mergeCell ref="C33:D33"/>
    <mergeCell ref="C23:D23"/>
    <mergeCell ref="C22:D22"/>
    <mergeCell ref="C21:D21"/>
    <mergeCell ref="C20:D20"/>
    <mergeCell ref="B47:D47"/>
    <mergeCell ref="B48:D48"/>
    <mergeCell ref="E5:F5"/>
    <mergeCell ref="C42:D42"/>
    <mergeCell ref="C43:D43"/>
    <mergeCell ref="C44:D44"/>
    <mergeCell ref="B45:D45"/>
    <mergeCell ref="C38:D38"/>
    <mergeCell ref="C39:D39"/>
    <mergeCell ref="C40:D40"/>
    <mergeCell ref="Q5:R5"/>
    <mergeCell ref="G1:N2"/>
    <mergeCell ref="B46:D46"/>
    <mergeCell ref="C41:D41"/>
    <mergeCell ref="C24:C30"/>
    <mergeCell ref="C13:C15"/>
    <mergeCell ref="C16:C18"/>
    <mergeCell ref="C34:C36"/>
    <mergeCell ref="C31:D31"/>
    <mergeCell ref="C19:D1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2016-02-04T04:14:48Z</cp:lastPrinted>
  <dcterms:created xsi:type="dcterms:W3CDTF">1999-04-08T04:49:33Z</dcterms:created>
  <dcterms:modified xsi:type="dcterms:W3CDTF">2016-04-14T04:46:33Z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