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(3월말)" sheetId="18" r:id="rId3"/>
  </sheets>
  <calcPr calcId="125725"/>
</workbook>
</file>

<file path=xl/calcChain.xml><?xml version="1.0" encoding="utf-8"?>
<calcChain xmlns="http://schemas.openxmlformats.org/spreadsheetml/2006/main">
  <c r="F34" i="18"/>
  <c r="F31" s="1"/>
  <c r="F9" s="1"/>
  <c r="L45"/>
  <c r="R45"/>
  <c r="Q45"/>
  <c r="R34"/>
  <c r="R31" s="1"/>
  <c r="Q34"/>
  <c r="Q31" s="1"/>
  <c r="R24"/>
  <c r="Q24"/>
  <c r="R16"/>
  <c r="Q16"/>
  <c r="R13"/>
  <c r="Q13"/>
  <c r="M46"/>
  <c r="H16"/>
  <c r="G16"/>
  <c r="M12"/>
  <c r="N12"/>
  <c r="O12"/>
  <c r="P12"/>
  <c r="E13"/>
  <c r="N13" s="1"/>
  <c r="F13"/>
  <c r="G13"/>
  <c r="H13"/>
  <c r="P13" s="1"/>
  <c r="I13"/>
  <c r="I11" s="1"/>
  <c r="I8" s="1"/>
  <c r="J13"/>
  <c r="K13"/>
  <c r="L13"/>
  <c r="M14"/>
  <c r="M13" s="1"/>
  <c r="N14"/>
  <c r="O14"/>
  <c r="P14"/>
  <c r="M15"/>
  <c r="N15"/>
  <c r="O15"/>
  <c r="P15"/>
  <c r="E16"/>
  <c r="N16" s="1"/>
  <c r="F16"/>
  <c r="I16"/>
  <c r="J16"/>
  <c r="K16"/>
  <c r="K11" s="1"/>
  <c r="K8" s="1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 s="1"/>
  <c r="G8" s="1"/>
  <c r="H24"/>
  <c r="I24"/>
  <c r="J24"/>
  <c r="O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G34"/>
  <c r="G31" s="1"/>
  <c r="G9" s="1"/>
  <c r="H34"/>
  <c r="H31" s="1"/>
  <c r="H9" s="1"/>
  <c r="I34"/>
  <c r="I31" s="1"/>
  <c r="J34"/>
  <c r="K34"/>
  <c r="K31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E31"/>
  <c r="E9" s="1"/>
  <c r="O13"/>
  <c r="N34"/>
  <c r="Q11"/>
  <c r="Q8"/>
  <c r="J31"/>
  <c r="J9" s="1"/>
  <c r="J11"/>
  <c r="O16"/>
  <c r="M34"/>
  <c r="M31" s="1"/>
  <c r="F11" l="1"/>
  <c r="F8" s="1"/>
  <c r="F7" s="1"/>
  <c r="P34"/>
  <c r="P16"/>
  <c r="I9"/>
  <c r="I7" s="1"/>
  <c r="I10"/>
  <c r="G7"/>
  <c r="L11"/>
  <c r="N31"/>
  <c r="M45"/>
  <c r="L31"/>
  <c r="L9" s="1"/>
  <c r="E11"/>
  <c r="N11" s="1"/>
  <c r="M24"/>
  <c r="R11"/>
  <c r="K9"/>
  <c r="K7" s="1"/>
  <c r="K10"/>
  <c r="Q9"/>
  <c r="Q7" s="1"/>
  <c r="Q10"/>
  <c r="M9"/>
  <c r="O9"/>
  <c r="N9"/>
  <c r="P9"/>
  <c r="R9"/>
  <c r="H11"/>
  <c r="P11" s="1"/>
  <c r="J10"/>
  <c r="P24"/>
  <c r="J8"/>
  <c r="N45"/>
  <c r="O34"/>
  <c r="O31"/>
  <c r="G10"/>
  <c r="P31"/>
  <c r="O11"/>
  <c r="P45"/>
  <c r="N24"/>
  <c r="E8" l="1"/>
  <c r="E7" s="1"/>
  <c r="F10"/>
  <c r="O10" s="1"/>
  <c r="L10"/>
  <c r="R8"/>
  <c r="R10"/>
  <c r="L8"/>
  <c r="L7" s="1"/>
  <c r="M11"/>
  <c r="M10" s="1"/>
  <c r="E10"/>
  <c r="O8"/>
  <c r="N8"/>
  <c r="J7"/>
  <c r="H10"/>
  <c r="P10" s="1"/>
  <c r="H8"/>
  <c r="H7" s="1"/>
  <c r="N10"/>
  <c r="R7"/>
  <c r="M8" l="1"/>
  <c r="M7" s="1"/>
  <c r="P7"/>
  <c r="N7"/>
  <c r="O7"/>
  <c r="P8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<sst xmlns="http://schemas.openxmlformats.org/spreadsheetml/2006/main" count="74" uniqueCount="62">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</sst>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1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4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10" xfId="0" applyNumberFormat="1" applyFont="1" applyFill="1" applyBorder="1" applyAlignment="1" applyProtection="1">
      <alignment horizontal="center" vertical="center" wrapText="1"/>
    </xf>
    <xf numFmtId="3" fontId="19" fillId="7" borderId="11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0"/>
      <c r="G1" s="53" t="s">
        <v>61</v>
      </c>
      <c r="H1" s="53"/>
      <c r="I1" s="53"/>
      <c r="J1" s="53"/>
      <c r="K1" s="53"/>
      <c r="L1" s="53"/>
      <c r="M1" s="53"/>
      <c r="N1" s="53"/>
      <c r="O1" s="11"/>
      <c r="P1" s="11"/>
      <c r="Q1" s="11"/>
    </row>
    <row r="2" spans="1:18" s="10" customFormat="1" ht="14.25" customHeight="1">
      <c r="E2" s="12"/>
      <c r="G2" s="53"/>
      <c r="H2" s="53"/>
      <c r="I2" s="53"/>
      <c r="J2" s="53"/>
      <c r="K2" s="53"/>
      <c r="L2" s="53"/>
      <c r="M2" s="53"/>
      <c r="N2" s="53"/>
      <c r="O2" s="14"/>
      <c r="P2" s="13"/>
      <c r="Q2" s="11"/>
    </row>
    <row r="3" spans="1:18" s="10" customFormat="1" ht="14.25" customHeight="1">
      <c r="E3" s="12"/>
      <c r="G3" s="50"/>
      <c r="H3" s="50"/>
      <c r="I3" s="50"/>
      <c r="J3" s="50"/>
      <c r="K3" s="50"/>
      <c r="L3" s="50"/>
      <c r="M3" s="50"/>
      <c r="N3" s="50"/>
      <c r="O3" s="14"/>
      <c r="P3" s="13"/>
      <c r="Q3" s="11"/>
    </row>
    <row r="4" spans="1:18" ht="15.75" customHeight="1">
      <c r="N4" s="1"/>
      <c r="O4" s="1"/>
      <c r="P4" s="3"/>
      <c r="R4" s="19" t="s">
        <v>40</v>
      </c>
    </row>
    <row r="5" spans="1:18" s="4" customFormat="1" ht="27.75" customHeight="1">
      <c r="A5" s="51" t="s">
        <v>41</v>
      </c>
      <c r="B5" s="70"/>
      <c r="C5" s="70"/>
      <c r="D5" s="52"/>
      <c r="E5" s="62" t="s">
        <v>42</v>
      </c>
      <c r="F5" s="62"/>
      <c r="G5" s="51" t="s">
        <v>43</v>
      </c>
      <c r="H5" s="52"/>
      <c r="I5" s="51" t="s">
        <v>44</v>
      </c>
      <c r="J5" s="52"/>
      <c r="K5" s="51" t="s">
        <v>45</v>
      </c>
      <c r="L5" s="52"/>
      <c r="M5" s="62" t="s">
        <v>46</v>
      </c>
      <c r="N5" s="62" t="s">
        <v>47</v>
      </c>
      <c r="O5" s="62"/>
      <c r="P5" s="62"/>
      <c r="Q5" s="51" t="s">
        <v>48</v>
      </c>
      <c r="R5" s="52"/>
    </row>
    <row r="6" spans="1:18" s="4" customFormat="1" ht="36" customHeight="1" thickBot="1">
      <c r="A6" s="71"/>
      <c r="B6" s="72"/>
      <c r="C6" s="72"/>
      <c r="D6" s="73"/>
      <c r="E6" s="36" t="s">
        <v>49</v>
      </c>
      <c r="F6" s="36" t="s">
        <v>50</v>
      </c>
      <c r="G6" s="36" t="s">
        <v>51</v>
      </c>
      <c r="H6" s="36" t="s">
        <v>52</v>
      </c>
      <c r="I6" s="36" t="s">
        <v>51</v>
      </c>
      <c r="J6" s="36" t="s">
        <v>52</v>
      </c>
      <c r="K6" s="36" t="s">
        <v>51</v>
      </c>
      <c r="L6" s="36" t="s">
        <v>52</v>
      </c>
      <c r="M6" s="82"/>
      <c r="N6" s="37" t="s">
        <v>53</v>
      </c>
      <c r="O6" s="37" t="s">
        <v>54</v>
      </c>
      <c r="P6" s="36" t="s">
        <v>55</v>
      </c>
      <c r="Q6" s="36" t="s">
        <v>51</v>
      </c>
      <c r="R6" s="36" t="s">
        <v>52</v>
      </c>
    </row>
    <row r="7" spans="1:18" s="4" customFormat="1" ht="21.75" customHeight="1">
      <c r="A7" s="67" t="s">
        <v>56</v>
      </c>
      <c r="B7" s="74" t="s">
        <v>57</v>
      </c>
      <c r="C7" s="74"/>
      <c r="D7" s="75"/>
      <c r="E7" s="23">
        <f t="shared" ref="E7:M7" si="0">SUM(E8:E9)</f>
        <v>244230000</v>
      </c>
      <c r="F7" s="23">
        <f t="shared" si="0"/>
        <v>0</v>
      </c>
      <c r="G7" s="23">
        <f>SUM(G8:G9)</f>
        <v>17054076</v>
      </c>
      <c r="H7" s="23">
        <f t="shared" si="0"/>
        <v>70069586</v>
      </c>
      <c r="I7" s="23">
        <f t="shared" si="0"/>
        <v>17338245</v>
      </c>
      <c r="J7" s="23">
        <f>SUM(J8:J9)</f>
        <v>60654188</v>
      </c>
      <c r="K7" s="23">
        <f t="shared" si="0"/>
        <v>58250</v>
      </c>
      <c r="L7" s="23">
        <f t="shared" si="0"/>
        <v>206500</v>
      </c>
      <c r="M7" s="23">
        <f t="shared" si="0"/>
        <v>9208898</v>
      </c>
      <c r="N7" s="24">
        <f t="shared" ref="N7:N48" si="1">+J7/E7*100</f>
        <v>24.834863857838922</v>
      </c>
      <c r="O7" s="24" t="e">
        <f t="shared" ref="O7:O48" si="2">+J7/F7*100</f>
        <v>#DIV/0!</v>
      </c>
      <c r="P7" s="24">
        <f t="shared" ref="P7:P48" si="3">+J7/H7*100</f>
        <v>86.562789167899467</v>
      </c>
      <c r="Q7" s="23">
        <f>SUM(Q8:Q9)</f>
        <v>257900</v>
      </c>
      <c r="R7" s="23">
        <f>SUM(R8:R9)</f>
        <v>2457095</v>
      </c>
    </row>
    <row r="8" spans="1:18" s="4" customFormat="1" ht="21.75" customHeight="1">
      <c r="A8" s="68"/>
      <c r="B8" s="76" t="s">
        <v>27</v>
      </c>
      <c r="C8" s="77"/>
      <c r="D8" s="78"/>
      <c r="E8" s="15">
        <f t="shared" ref="E8:M8" si="4">E11+E46+E47</f>
        <v>79180000</v>
      </c>
      <c r="F8" s="15">
        <f t="shared" si="4"/>
        <v>0</v>
      </c>
      <c r="G8" s="15">
        <f t="shared" si="4"/>
        <v>8452427</v>
      </c>
      <c r="H8" s="15">
        <f t="shared" si="4"/>
        <v>30297590</v>
      </c>
      <c r="I8" s="15">
        <f t="shared" si="4"/>
        <v>8520423</v>
      </c>
      <c r="J8" s="15">
        <f t="shared" si="4"/>
        <v>28011805</v>
      </c>
      <c r="K8" s="15">
        <f t="shared" si="4"/>
        <v>10621</v>
      </c>
      <c r="L8" s="15">
        <f t="shared" si="4"/>
        <v>44058</v>
      </c>
      <c r="M8" s="15">
        <f t="shared" si="4"/>
        <v>2241727</v>
      </c>
      <c r="N8" s="16">
        <f t="shared" si="1"/>
        <v>35.377374336953778</v>
      </c>
      <c r="O8" s="16" t="e">
        <f t="shared" si="2"/>
        <v>#DIV/0!</v>
      </c>
      <c r="P8" s="16">
        <f t="shared" si="3"/>
        <v>92.455555045797382</v>
      </c>
      <c r="Q8" s="15">
        <f>Q11+Q46+Q47</f>
        <v>24954</v>
      </c>
      <c r="R8" s="15">
        <f>R11+R46+R47</f>
        <v>1167295</v>
      </c>
    </row>
    <row r="9" spans="1:18" s="4" customFormat="1" ht="21.75" customHeight="1" thickBot="1">
      <c r="A9" s="69"/>
      <c r="B9" s="79" t="s">
        <v>17</v>
      </c>
      <c r="C9" s="80"/>
      <c r="D9" s="81"/>
      <c r="E9" s="25">
        <f>E31+E48</f>
        <v>165050000</v>
      </c>
      <c r="F9" s="25">
        <f t="shared" ref="F9:M9" si="5">F31+F48</f>
        <v>0</v>
      </c>
      <c r="G9" s="25">
        <f t="shared" si="5"/>
        <v>8601649</v>
      </c>
      <c r="H9" s="25">
        <f t="shared" si="5"/>
        <v>39771996</v>
      </c>
      <c r="I9" s="25">
        <f t="shared" si="5"/>
        <v>8817822</v>
      </c>
      <c r="J9" s="25">
        <f t="shared" si="5"/>
        <v>32642383</v>
      </c>
      <c r="K9" s="25">
        <f t="shared" si="5"/>
        <v>47629</v>
      </c>
      <c r="L9" s="25">
        <f t="shared" si="5"/>
        <v>162442</v>
      </c>
      <c r="M9" s="25">
        <f t="shared" si="5"/>
        <v>6967171</v>
      </c>
      <c r="N9" s="26">
        <f t="shared" si="1"/>
        <v>19.777269312329597</v>
      </c>
      <c r="O9" s="26" t="e">
        <f t="shared" si="2"/>
        <v>#DIV/0!</v>
      </c>
      <c r="P9" s="26">
        <f t="shared" si="3"/>
        <v>82.073786289227229</v>
      </c>
      <c r="Q9" s="25">
        <f>Q31+Q48</f>
        <v>232946</v>
      </c>
      <c r="R9" s="25">
        <f>R31+R48</f>
        <v>1289800</v>
      </c>
    </row>
    <row r="10" spans="1:18" s="4" customFormat="1" ht="21.75" customHeight="1">
      <c r="A10" s="87" t="s">
        <v>18</v>
      </c>
      <c r="B10" s="89" t="s">
        <v>15</v>
      </c>
      <c r="C10" s="89"/>
      <c r="D10" s="90"/>
      <c r="E10" s="21">
        <f t="shared" ref="E10:M10" si="6">SUM(E11,E31)</f>
        <v>242980000</v>
      </c>
      <c r="F10" s="21">
        <f t="shared" si="6"/>
        <v>0</v>
      </c>
      <c r="G10" s="21">
        <f t="shared" si="6"/>
        <v>17105040</v>
      </c>
      <c r="H10" s="21">
        <f t="shared" si="6"/>
        <v>61157840</v>
      </c>
      <c r="I10" s="21">
        <f t="shared" si="6"/>
        <v>16981162</v>
      </c>
      <c r="J10" s="21">
        <f t="shared" si="6"/>
        <v>60579736</v>
      </c>
      <c r="K10" s="21">
        <f t="shared" si="6"/>
        <v>0</v>
      </c>
      <c r="L10" s="21">
        <f t="shared" si="6"/>
        <v>0</v>
      </c>
      <c r="M10" s="21">
        <f t="shared" si="6"/>
        <v>578104</v>
      </c>
      <c r="N10" s="22">
        <f t="shared" si="1"/>
        <v>24.931984525475347</v>
      </c>
      <c r="O10" s="22" t="e">
        <f t="shared" si="2"/>
        <v>#DIV/0!</v>
      </c>
      <c r="P10" s="22">
        <f t="shared" si="3"/>
        <v>99.0547344379723</v>
      </c>
      <c r="Q10" s="21">
        <f>SUM(Q11,Q31)</f>
        <v>170178</v>
      </c>
      <c r="R10" s="21">
        <f>SUM(R11,R31)</f>
        <v>201269</v>
      </c>
    </row>
    <row r="11" spans="1:18" s="4" customFormat="1" ht="21.75" customHeight="1">
      <c r="A11" s="88"/>
      <c r="B11" s="59" t="s">
        <v>19</v>
      </c>
      <c r="C11" s="55" t="s">
        <v>7</v>
      </c>
      <c r="D11" s="56"/>
      <c r="E11" s="6">
        <f t="shared" ref="E11:M11" si="7">SUM(E12,E13,E16,E19:E23,E24)</f>
        <v>78430000</v>
      </c>
      <c r="F11" s="6">
        <f t="shared" si="7"/>
        <v>0</v>
      </c>
      <c r="G11" s="6">
        <f t="shared" si="7"/>
        <v>8444684</v>
      </c>
      <c r="H11" s="6">
        <f t="shared" si="7"/>
        <v>28845424</v>
      </c>
      <c r="I11" s="6">
        <f t="shared" si="7"/>
        <v>8426620</v>
      </c>
      <c r="J11" s="6">
        <f t="shared" si="7"/>
        <v>28670121</v>
      </c>
      <c r="K11" s="6">
        <f t="shared" si="7"/>
        <v>0</v>
      </c>
      <c r="L11" s="6">
        <f t="shared" si="7"/>
        <v>0</v>
      </c>
      <c r="M11" s="6">
        <f t="shared" si="7"/>
        <v>175303</v>
      </c>
      <c r="N11" s="7">
        <f t="shared" si="1"/>
        <v>36.555043988269794</v>
      </c>
      <c r="O11" s="7" t="e">
        <f t="shared" si="2"/>
        <v>#DIV/0!</v>
      </c>
      <c r="P11" s="7">
        <f t="shared" si="3"/>
        <v>99.392267556892207</v>
      </c>
      <c r="Q11" s="6">
        <f>SUM(Q12,Q13,Q16,Q19:Q23,Q24)</f>
        <v>23945</v>
      </c>
      <c r="R11" s="6">
        <f>SUM(R12,R13,R16,R19:R23,R24)</f>
        <v>37505</v>
      </c>
    </row>
    <row r="12" spans="1:18" s="4" customFormat="1" ht="21.75" customHeight="1">
      <c r="A12" s="88"/>
      <c r="B12" s="86"/>
      <c r="C12" s="54" t="s">
        <v>20</v>
      </c>
      <c r="D12" s="56"/>
      <c r="E12" s="9">
        <v>41200000</v>
      </c>
      <c r="F12" s="9"/>
      <c r="G12" s="9">
        <v>6561124</v>
      </c>
      <c r="H12" s="18">
        <v>21186153</v>
      </c>
      <c r="I12" s="9">
        <v>6536707</v>
      </c>
      <c r="J12" s="18">
        <v>21068710</v>
      </c>
      <c r="K12" s="9"/>
      <c r="L12" s="18"/>
      <c r="M12" s="6">
        <f>H12-J12-L12</f>
        <v>117443</v>
      </c>
      <c r="N12" s="7">
        <f t="shared" si="1"/>
        <v>51.137645631067961</v>
      </c>
      <c r="O12" s="7" t="e">
        <f t="shared" si="2"/>
        <v>#DIV/0!</v>
      </c>
      <c r="P12" s="7">
        <f t="shared" si="3"/>
        <v>99.44566151297029</v>
      </c>
      <c r="Q12" s="44">
        <v>11575</v>
      </c>
      <c r="R12" s="43">
        <v>19080</v>
      </c>
    </row>
    <row r="13" spans="1:18" s="4" customFormat="1" ht="21.75" customHeight="1">
      <c r="A13" s="88"/>
      <c r="B13" s="86"/>
      <c r="C13" s="59" t="s">
        <v>58</v>
      </c>
      <c r="D13" s="38" t="s">
        <v>26</v>
      </c>
      <c r="E13" s="17">
        <f t="shared" ref="E13:M13" si="8">SUM(E14:E15)</f>
        <v>6500000</v>
      </c>
      <c r="F13" s="17">
        <f t="shared" si="8"/>
        <v>0</v>
      </c>
      <c r="G13" s="17">
        <f t="shared" si="8"/>
        <v>522148</v>
      </c>
      <c r="H13" s="17">
        <f t="shared" si="8"/>
        <v>2246897</v>
      </c>
      <c r="I13" s="17">
        <f t="shared" si="8"/>
        <v>534781</v>
      </c>
      <c r="J13" s="17">
        <f t="shared" si="8"/>
        <v>2203626</v>
      </c>
      <c r="K13" s="17">
        <f t="shared" si="8"/>
        <v>0</v>
      </c>
      <c r="L13" s="17">
        <f t="shared" si="8"/>
        <v>0</v>
      </c>
      <c r="M13" s="17">
        <f t="shared" si="8"/>
        <v>43271</v>
      </c>
      <c r="N13" s="7">
        <f t="shared" si="1"/>
        <v>33.901938461538464</v>
      </c>
      <c r="O13" s="7" t="e">
        <f t="shared" si="2"/>
        <v>#DIV/0!</v>
      </c>
      <c r="P13" s="7">
        <f t="shared" si="3"/>
        <v>98.074188536457157</v>
      </c>
      <c r="Q13" s="45">
        <f>SUM(Q14:Q15)</f>
        <v>5073</v>
      </c>
      <c r="R13" s="45">
        <f>SUM(R14:R15)</f>
        <v>6657</v>
      </c>
    </row>
    <row r="14" spans="1:18" s="4" customFormat="1" ht="21.75" customHeight="1">
      <c r="A14" s="88"/>
      <c r="B14" s="86"/>
      <c r="C14" s="60"/>
      <c r="D14" s="39" t="s">
        <v>28</v>
      </c>
      <c r="E14" s="8">
        <v>5550000</v>
      </c>
      <c r="F14" s="8"/>
      <c r="G14" s="9">
        <v>488715</v>
      </c>
      <c r="H14" s="18">
        <v>1373697</v>
      </c>
      <c r="I14" s="9">
        <v>488713</v>
      </c>
      <c r="J14" s="18">
        <v>1373693</v>
      </c>
      <c r="K14" s="9"/>
      <c r="L14" s="18"/>
      <c r="M14" s="6">
        <f>H14-J14-L14</f>
        <v>4</v>
      </c>
      <c r="N14" s="7">
        <f t="shared" si="1"/>
        <v>24.751225225225227</v>
      </c>
      <c r="O14" s="7" t="e">
        <f t="shared" si="2"/>
        <v>#DIV/0!</v>
      </c>
      <c r="P14" s="7">
        <f t="shared" si="3"/>
        <v>99.999708814971569</v>
      </c>
      <c r="Q14" s="44">
        <v>5011</v>
      </c>
      <c r="R14" s="43">
        <v>6230</v>
      </c>
    </row>
    <row r="15" spans="1:18" s="4" customFormat="1" ht="21.75" customHeight="1">
      <c r="A15" s="88"/>
      <c r="B15" s="86"/>
      <c r="C15" s="61"/>
      <c r="D15" s="39" t="s">
        <v>29</v>
      </c>
      <c r="E15" s="8">
        <v>950000</v>
      </c>
      <c r="F15" s="8"/>
      <c r="G15" s="9">
        <v>33433</v>
      </c>
      <c r="H15" s="18">
        <v>873200</v>
      </c>
      <c r="I15" s="9">
        <v>46068</v>
      </c>
      <c r="J15" s="18">
        <v>829933</v>
      </c>
      <c r="K15" s="9"/>
      <c r="L15" s="18"/>
      <c r="M15" s="6">
        <f>H15-J15-L15</f>
        <v>43267</v>
      </c>
      <c r="N15" s="7">
        <f t="shared" si="1"/>
        <v>87.361368421052632</v>
      </c>
      <c r="O15" s="7" t="e">
        <f t="shared" si="2"/>
        <v>#DIV/0!</v>
      </c>
      <c r="P15" s="7">
        <f t="shared" si="3"/>
        <v>95.045006871278062</v>
      </c>
      <c r="Q15" s="44">
        <v>62</v>
      </c>
      <c r="R15" s="43">
        <v>427</v>
      </c>
    </row>
    <row r="16" spans="1:18" s="4" customFormat="1" ht="21.75" customHeight="1">
      <c r="A16" s="88"/>
      <c r="B16" s="86"/>
      <c r="C16" s="59" t="s">
        <v>59</v>
      </c>
      <c r="D16" s="38" t="s">
        <v>26</v>
      </c>
      <c r="E16" s="17">
        <f t="shared" ref="E16:M16" si="9">SUM(E17:E18)</f>
        <v>9200000</v>
      </c>
      <c r="F16" s="17">
        <f t="shared" si="9"/>
        <v>0</v>
      </c>
      <c r="G16" s="17">
        <f t="shared" si="9"/>
        <v>179935</v>
      </c>
      <c r="H16" s="17">
        <f t="shared" si="9"/>
        <v>627759</v>
      </c>
      <c r="I16" s="17">
        <f t="shared" si="9"/>
        <v>180017</v>
      </c>
      <c r="J16" s="17">
        <f t="shared" si="9"/>
        <v>627326</v>
      </c>
      <c r="K16" s="17">
        <f t="shared" si="9"/>
        <v>0</v>
      </c>
      <c r="L16" s="17">
        <f t="shared" si="9"/>
        <v>0</v>
      </c>
      <c r="M16" s="17">
        <f t="shared" si="9"/>
        <v>433</v>
      </c>
      <c r="N16" s="7">
        <f t="shared" si="1"/>
        <v>6.8187608695652173</v>
      </c>
      <c r="O16" s="7" t="e">
        <f t="shared" si="2"/>
        <v>#DIV/0!</v>
      </c>
      <c r="P16" s="7">
        <f t="shared" si="3"/>
        <v>99.931024485511159</v>
      </c>
      <c r="Q16" s="45">
        <f>SUM(Q17:Q18)</f>
        <v>0</v>
      </c>
      <c r="R16" s="45">
        <f>SUM(R17:R18)</f>
        <v>0</v>
      </c>
    </row>
    <row r="17" spans="1:18" s="4" customFormat="1" ht="21.75" customHeight="1">
      <c r="A17" s="88"/>
      <c r="B17" s="86"/>
      <c r="C17" s="60"/>
      <c r="D17" s="40" t="s">
        <v>30</v>
      </c>
      <c r="E17" s="8">
        <v>2035000</v>
      </c>
      <c r="F17" s="8"/>
      <c r="G17" s="18">
        <v>179698</v>
      </c>
      <c r="H17" s="18">
        <v>624947</v>
      </c>
      <c r="I17" s="18">
        <v>179815</v>
      </c>
      <c r="J17" s="18">
        <v>624549</v>
      </c>
      <c r="K17" s="18"/>
      <c r="L17" s="18"/>
      <c r="M17" s="6">
        <f t="shared" ref="M17:M23" si="10">H17-J17-L17</f>
        <v>398</v>
      </c>
      <c r="N17" s="7">
        <f t="shared" si="1"/>
        <v>30.690368550368554</v>
      </c>
      <c r="O17" s="7" t="e">
        <f t="shared" si="2"/>
        <v>#DIV/0!</v>
      </c>
      <c r="P17" s="7">
        <f t="shared" si="3"/>
        <v>99.936314599478038</v>
      </c>
      <c r="Q17" s="44"/>
      <c r="R17" s="43"/>
    </row>
    <row r="18" spans="1:18" s="4" customFormat="1" ht="21.75" customHeight="1">
      <c r="A18" s="88"/>
      <c r="B18" s="86"/>
      <c r="C18" s="61"/>
      <c r="D18" s="40" t="s">
        <v>31</v>
      </c>
      <c r="E18" s="8">
        <v>7165000</v>
      </c>
      <c r="F18" s="8"/>
      <c r="G18" s="18">
        <v>237</v>
      </c>
      <c r="H18" s="18">
        <v>2812</v>
      </c>
      <c r="I18" s="18">
        <v>202</v>
      </c>
      <c r="J18" s="18">
        <v>2777</v>
      </c>
      <c r="K18" s="18"/>
      <c r="L18" s="18"/>
      <c r="M18" s="6">
        <f t="shared" si="10"/>
        <v>35</v>
      </c>
      <c r="N18" s="7">
        <f t="shared" si="1"/>
        <v>3.8757850662944869E-2</v>
      </c>
      <c r="O18" s="7" t="e">
        <f t="shared" si="2"/>
        <v>#DIV/0!</v>
      </c>
      <c r="P18" s="7">
        <f t="shared" si="3"/>
        <v>98.755334281650079</v>
      </c>
      <c r="Q18" s="44"/>
      <c r="R18" s="43"/>
    </row>
    <row r="19" spans="1:18" s="4" customFormat="1" ht="21.75" customHeight="1">
      <c r="A19" s="88"/>
      <c r="B19" s="86"/>
      <c r="C19" s="54" t="s">
        <v>32</v>
      </c>
      <c r="D19" s="56"/>
      <c r="E19" s="8"/>
      <c r="F19" s="8"/>
      <c r="G19" s="18"/>
      <c r="H19" s="18"/>
      <c r="I19" s="18"/>
      <c r="J19" s="18"/>
      <c r="K19" s="18"/>
      <c r="L19" s="18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4"/>
      <c r="R19" s="43"/>
    </row>
    <row r="20" spans="1:18" s="4" customFormat="1" ht="21.75" customHeight="1">
      <c r="A20" s="88"/>
      <c r="B20" s="86"/>
      <c r="C20" s="57" t="s">
        <v>21</v>
      </c>
      <c r="D20" s="58"/>
      <c r="E20" s="8"/>
      <c r="F20" s="8"/>
      <c r="G20" s="8">
        <v>8771</v>
      </c>
      <c r="H20" s="18">
        <v>19100</v>
      </c>
      <c r="I20" s="18">
        <v>8771</v>
      </c>
      <c r="J20" s="18">
        <v>19100</v>
      </c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4"/>
      <c r="R20" s="43">
        <v>236</v>
      </c>
    </row>
    <row r="21" spans="1:18" s="4" customFormat="1" ht="21.75" customHeight="1">
      <c r="A21" s="88"/>
      <c r="B21" s="86"/>
      <c r="C21" s="57" t="s">
        <v>22</v>
      </c>
      <c r="D21" s="58"/>
      <c r="E21" s="8"/>
      <c r="F21" s="8"/>
      <c r="G21" s="18"/>
      <c r="H21" s="18"/>
      <c r="I21" s="18"/>
      <c r="J21" s="18"/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4"/>
      <c r="R21" s="43"/>
    </row>
    <row r="22" spans="1:18" s="4" customFormat="1" ht="21.75" customHeight="1">
      <c r="A22" s="88"/>
      <c r="B22" s="86"/>
      <c r="C22" s="57" t="s">
        <v>23</v>
      </c>
      <c r="D22" s="58"/>
      <c r="E22" s="8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4"/>
      <c r="R22" s="43"/>
    </row>
    <row r="23" spans="1:18" s="4" customFormat="1" ht="21.75" customHeight="1">
      <c r="A23" s="88"/>
      <c r="B23" s="86"/>
      <c r="C23" s="57" t="s">
        <v>24</v>
      </c>
      <c r="D23" s="58"/>
      <c r="E23" s="8"/>
      <c r="F23" s="8"/>
      <c r="G23" s="18"/>
      <c r="H23" s="18"/>
      <c r="I23" s="18"/>
      <c r="J23" s="18"/>
      <c r="K23" s="18"/>
      <c r="L23" s="18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4"/>
      <c r="R23" s="43"/>
    </row>
    <row r="24" spans="1:18" s="4" customFormat="1" ht="21.75" customHeight="1">
      <c r="A24" s="88"/>
      <c r="B24" s="86"/>
      <c r="C24" s="59" t="s">
        <v>33</v>
      </c>
      <c r="D24" s="38" t="s">
        <v>26</v>
      </c>
      <c r="E24" s="6">
        <f>SUM(E25:E30)</f>
        <v>21530000</v>
      </c>
      <c r="F24" s="6">
        <f t="shared" ref="F24:M24" si="11">SUM(F25:F30)</f>
        <v>0</v>
      </c>
      <c r="G24" s="6">
        <f t="shared" si="11"/>
        <v>1172706</v>
      </c>
      <c r="H24" s="6">
        <f t="shared" si="11"/>
        <v>4765515</v>
      </c>
      <c r="I24" s="6">
        <f t="shared" si="11"/>
        <v>1166344</v>
      </c>
      <c r="J24" s="6">
        <f t="shared" si="11"/>
        <v>4751359</v>
      </c>
      <c r="K24" s="6">
        <f t="shared" si="11"/>
        <v>0</v>
      </c>
      <c r="L24" s="6">
        <f t="shared" si="11"/>
        <v>0</v>
      </c>
      <c r="M24" s="6">
        <f t="shared" si="11"/>
        <v>14156</v>
      </c>
      <c r="N24" s="7">
        <f t="shared" si="1"/>
        <v>22.068550859266139</v>
      </c>
      <c r="O24" s="7" t="e">
        <f t="shared" si="2"/>
        <v>#DIV/0!</v>
      </c>
      <c r="P24" s="7">
        <f t="shared" si="3"/>
        <v>99.702949209057152</v>
      </c>
      <c r="Q24" s="46">
        <f>SUM(Q25:Q30)</f>
        <v>7297</v>
      </c>
      <c r="R24" s="46">
        <f>SUM(R25:R30)</f>
        <v>11532</v>
      </c>
    </row>
    <row r="25" spans="1:18" s="4" customFormat="1" ht="21.75" customHeight="1">
      <c r="A25" s="88"/>
      <c r="B25" s="86"/>
      <c r="C25" s="60"/>
      <c r="D25" s="41" t="s">
        <v>39</v>
      </c>
      <c r="E25" s="42">
        <v>2456000</v>
      </c>
      <c r="F25" s="8"/>
      <c r="G25" s="18">
        <v>376767</v>
      </c>
      <c r="H25" s="43">
        <v>943916</v>
      </c>
      <c r="I25" s="18">
        <v>374413</v>
      </c>
      <c r="J25" s="43">
        <v>938604</v>
      </c>
      <c r="K25" s="18"/>
      <c r="L25" s="18"/>
      <c r="M25" s="6">
        <f t="shared" ref="M25:M30" si="12">H25-J25-L25</f>
        <v>5312</v>
      </c>
      <c r="N25" s="7">
        <f t="shared" si="1"/>
        <v>38.216775244299669</v>
      </c>
      <c r="O25" s="7" t="e">
        <f t="shared" si="2"/>
        <v>#DIV/0!</v>
      </c>
      <c r="P25" s="7">
        <f t="shared" si="3"/>
        <v>99.43723805931883</v>
      </c>
      <c r="Q25" s="44">
        <v>911</v>
      </c>
      <c r="R25" s="43">
        <v>1381</v>
      </c>
    </row>
    <row r="26" spans="1:18" s="4" customFormat="1" ht="21.75" customHeight="1">
      <c r="A26" s="88"/>
      <c r="B26" s="86"/>
      <c r="C26" s="60"/>
      <c r="D26" s="41" t="s">
        <v>34</v>
      </c>
      <c r="E26" s="42">
        <v>1789000</v>
      </c>
      <c r="F26" s="8"/>
      <c r="G26" s="18">
        <v>79377</v>
      </c>
      <c r="H26" s="43">
        <v>228276</v>
      </c>
      <c r="I26" s="18">
        <v>79376</v>
      </c>
      <c r="J26" s="43">
        <v>228274</v>
      </c>
      <c r="K26" s="18"/>
      <c r="L26" s="18"/>
      <c r="M26" s="6">
        <f t="shared" si="12"/>
        <v>2</v>
      </c>
      <c r="N26" s="7">
        <f t="shared" si="1"/>
        <v>12.759865846841812</v>
      </c>
      <c r="O26" s="7" t="e">
        <f t="shared" si="2"/>
        <v>#DIV/0!</v>
      </c>
      <c r="P26" s="7">
        <f t="shared" si="3"/>
        <v>99.999123867598868</v>
      </c>
      <c r="Q26" s="44">
        <v>451</v>
      </c>
      <c r="R26" s="43">
        <v>689</v>
      </c>
    </row>
    <row r="27" spans="1:18" s="4" customFormat="1" ht="21.75" customHeight="1">
      <c r="A27" s="88"/>
      <c r="B27" s="86"/>
      <c r="C27" s="60"/>
      <c r="D27" s="41" t="s">
        <v>25</v>
      </c>
      <c r="E27" s="42">
        <v>85000</v>
      </c>
      <c r="F27" s="8"/>
      <c r="G27" s="18">
        <v>1</v>
      </c>
      <c r="H27" s="43">
        <v>151</v>
      </c>
      <c r="I27" s="18">
        <v>41</v>
      </c>
      <c r="J27" s="43">
        <v>141</v>
      </c>
      <c r="K27" s="18"/>
      <c r="L27" s="18"/>
      <c r="M27" s="6">
        <f t="shared" si="12"/>
        <v>10</v>
      </c>
      <c r="N27" s="7">
        <f t="shared" si="1"/>
        <v>0.16588235294117648</v>
      </c>
      <c r="O27" s="7" t="e">
        <f t="shared" si="2"/>
        <v>#DIV/0!</v>
      </c>
      <c r="P27" s="7">
        <f t="shared" si="3"/>
        <v>93.377483443708613</v>
      </c>
      <c r="Q27" s="44"/>
      <c r="R27" s="43"/>
    </row>
    <row r="28" spans="1:18" s="4" customFormat="1" ht="21.75" customHeight="1">
      <c r="A28" s="88"/>
      <c r="B28" s="86"/>
      <c r="C28" s="60"/>
      <c r="D28" s="41" t="s">
        <v>3</v>
      </c>
      <c r="E28" s="42">
        <v>3000000</v>
      </c>
      <c r="F28" s="8"/>
      <c r="G28" s="18">
        <v>201</v>
      </c>
      <c r="H28" s="43">
        <v>1552</v>
      </c>
      <c r="I28" s="18">
        <v>207</v>
      </c>
      <c r="J28" s="43">
        <v>1507</v>
      </c>
      <c r="K28" s="18"/>
      <c r="L28" s="18"/>
      <c r="M28" s="6">
        <f t="shared" si="12"/>
        <v>45</v>
      </c>
      <c r="N28" s="7">
        <f t="shared" si="1"/>
        <v>5.0233333333333338E-2</v>
      </c>
      <c r="O28" s="7" t="e">
        <f t="shared" si="2"/>
        <v>#DIV/0!</v>
      </c>
      <c r="P28" s="7">
        <f t="shared" si="3"/>
        <v>97.100515463917532</v>
      </c>
      <c r="Q28" s="44"/>
      <c r="R28" s="43"/>
    </row>
    <row r="29" spans="1:18" s="4" customFormat="1" ht="21.75" customHeight="1">
      <c r="A29" s="88"/>
      <c r="B29" s="86"/>
      <c r="C29" s="60"/>
      <c r="D29" s="41" t="s">
        <v>4</v>
      </c>
      <c r="E29" s="42">
        <v>5800000</v>
      </c>
      <c r="F29" s="8"/>
      <c r="G29" s="18">
        <v>29281</v>
      </c>
      <c r="H29" s="43">
        <v>1369932</v>
      </c>
      <c r="I29" s="18">
        <v>25228</v>
      </c>
      <c r="J29" s="43">
        <v>1361145</v>
      </c>
      <c r="K29" s="18"/>
      <c r="L29" s="18"/>
      <c r="M29" s="6">
        <f t="shared" si="12"/>
        <v>8787</v>
      </c>
      <c r="N29" s="7">
        <f t="shared" si="1"/>
        <v>23.468017241379311</v>
      </c>
      <c r="O29" s="7" t="e">
        <f t="shared" si="2"/>
        <v>#DIV/0!</v>
      </c>
      <c r="P29" s="7">
        <f t="shared" si="3"/>
        <v>99.358581301845632</v>
      </c>
      <c r="Q29" s="44">
        <v>5935</v>
      </c>
      <c r="R29" s="43">
        <v>9462</v>
      </c>
    </row>
    <row r="30" spans="1:18" s="4" customFormat="1" ht="21.75" customHeight="1">
      <c r="A30" s="88"/>
      <c r="B30" s="86"/>
      <c r="C30" s="61"/>
      <c r="D30" s="41" t="s">
        <v>5</v>
      </c>
      <c r="E30" s="42">
        <v>8400000</v>
      </c>
      <c r="F30" s="8"/>
      <c r="G30" s="18">
        <v>687079</v>
      </c>
      <c r="H30" s="43">
        <v>2221688</v>
      </c>
      <c r="I30" s="18">
        <v>687079</v>
      </c>
      <c r="J30" s="43">
        <v>2221688</v>
      </c>
      <c r="K30" s="18"/>
      <c r="L30" s="18"/>
      <c r="M30" s="6">
        <f t="shared" si="12"/>
        <v>0</v>
      </c>
      <c r="N30" s="7">
        <f t="shared" si="1"/>
        <v>26.448666666666664</v>
      </c>
      <c r="O30" s="7" t="e">
        <f t="shared" si="2"/>
        <v>#DIV/0!</v>
      </c>
      <c r="P30" s="7">
        <f t="shared" si="3"/>
        <v>100</v>
      </c>
      <c r="Q30" s="44"/>
      <c r="R30" s="43"/>
    </row>
    <row r="31" spans="1:18" s="5" customFormat="1" ht="21.75" customHeight="1">
      <c r="A31" s="88"/>
      <c r="B31" s="59" t="s">
        <v>6</v>
      </c>
      <c r="C31" s="55" t="s">
        <v>7</v>
      </c>
      <c r="D31" s="56"/>
      <c r="E31" s="6">
        <f>SUM(E32,E33,E34,E37:E44)</f>
        <v>164550000</v>
      </c>
      <c r="F31" s="6">
        <f t="shared" ref="F31:M31" si="13">SUM(F32,F33,F34,F37:F44)</f>
        <v>0</v>
      </c>
      <c r="G31" s="6">
        <f t="shared" si="13"/>
        <v>8660356</v>
      </c>
      <c r="H31" s="6">
        <f>SUM(H32,H33,H34,H37:H44)</f>
        <v>32312416</v>
      </c>
      <c r="I31" s="6">
        <f t="shared" si="13"/>
        <v>8554542</v>
      </c>
      <c r="J31" s="6">
        <f t="shared" si="13"/>
        <v>31909615</v>
      </c>
      <c r="K31" s="6">
        <f t="shared" si="13"/>
        <v>0</v>
      </c>
      <c r="L31" s="6">
        <f t="shared" si="13"/>
        <v>0</v>
      </c>
      <c r="M31" s="6">
        <f t="shared" si="13"/>
        <v>402801</v>
      </c>
      <c r="N31" s="7">
        <f t="shared" si="1"/>
        <v>19.392048009723489</v>
      </c>
      <c r="O31" s="7" t="e">
        <f t="shared" si="2"/>
        <v>#DIV/0!</v>
      </c>
      <c r="P31" s="7">
        <f t="shared" si="3"/>
        <v>98.753417262268471</v>
      </c>
      <c r="Q31" s="46">
        <f>SUM(Q32,Q33,Q34,Q37:Q44)</f>
        <v>146233</v>
      </c>
      <c r="R31" s="46">
        <f>SUM(R32,R33,R34,R37:R44)</f>
        <v>163764</v>
      </c>
    </row>
    <row r="32" spans="1:18" s="4" customFormat="1" ht="21.75" customHeight="1">
      <c r="A32" s="88"/>
      <c r="B32" s="86"/>
      <c r="C32" s="54" t="s">
        <v>8</v>
      </c>
      <c r="D32" s="56"/>
      <c r="E32" s="8">
        <v>10050000</v>
      </c>
      <c r="F32" s="8"/>
      <c r="G32" s="18">
        <v>1207134</v>
      </c>
      <c r="H32" s="18">
        <v>2926262</v>
      </c>
      <c r="I32" s="18">
        <v>1207534</v>
      </c>
      <c r="J32" s="18">
        <v>2926159</v>
      </c>
      <c r="K32" s="18"/>
      <c r="L32" s="18"/>
      <c r="M32" s="6">
        <f>H32-J32-L32</f>
        <v>103</v>
      </c>
      <c r="N32" s="7">
        <f t="shared" si="1"/>
        <v>29.116009950248756</v>
      </c>
      <c r="O32" s="7" t="e">
        <f t="shared" si="2"/>
        <v>#DIV/0!</v>
      </c>
      <c r="P32" s="7">
        <f t="shared" si="3"/>
        <v>99.996480151127955</v>
      </c>
      <c r="Q32" s="44"/>
      <c r="R32" s="43"/>
    </row>
    <row r="33" spans="1:19" s="4" customFormat="1" ht="21.75" customHeight="1">
      <c r="A33" s="88"/>
      <c r="B33" s="86"/>
      <c r="C33" s="54" t="s">
        <v>9</v>
      </c>
      <c r="D33" s="56"/>
      <c r="E33" s="8">
        <v>31000000</v>
      </c>
      <c r="F33" s="8"/>
      <c r="G33" s="18">
        <v>1164</v>
      </c>
      <c r="H33" s="18">
        <v>9327</v>
      </c>
      <c r="I33" s="18">
        <v>1261</v>
      </c>
      <c r="J33" s="18">
        <v>9094</v>
      </c>
      <c r="K33" s="18"/>
      <c r="L33" s="18"/>
      <c r="M33" s="6">
        <f>H33-J33-L33</f>
        <v>233</v>
      </c>
      <c r="N33" s="7">
        <f t="shared" si="1"/>
        <v>2.9335483870967741E-2</v>
      </c>
      <c r="O33" s="7" t="e">
        <f t="shared" si="2"/>
        <v>#DIV/0!</v>
      </c>
      <c r="P33" s="7">
        <f t="shared" si="3"/>
        <v>97.501876273185374</v>
      </c>
      <c r="Q33" s="44"/>
      <c r="R33" s="43"/>
    </row>
    <row r="34" spans="1:19" s="4" customFormat="1" ht="21.75" customHeight="1">
      <c r="A34" s="88"/>
      <c r="B34" s="86"/>
      <c r="C34" s="59" t="s">
        <v>35</v>
      </c>
      <c r="D34" s="38" t="s">
        <v>26</v>
      </c>
      <c r="E34" s="17">
        <f>SUM(E35:E36)</f>
        <v>44200000</v>
      </c>
      <c r="F34" s="17">
        <f t="shared" ref="F34:M34" si="14">SUM(F35:F36)</f>
        <v>0</v>
      </c>
      <c r="G34" s="17">
        <f t="shared" si="14"/>
        <v>2799830</v>
      </c>
      <c r="H34" s="17">
        <f t="shared" si="14"/>
        <v>12677108</v>
      </c>
      <c r="I34" s="17">
        <f t="shared" si="14"/>
        <v>2785933</v>
      </c>
      <c r="J34" s="17">
        <f t="shared" si="14"/>
        <v>12647115</v>
      </c>
      <c r="K34" s="17">
        <f t="shared" si="14"/>
        <v>0</v>
      </c>
      <c r="L34" s="17">
        <f t="shared" si="14"/>
        <v>0</v>
      </c>
      <c r="M34" s="17">
        <f t="shared" si="14"/>
        <v>29993</v>
      </c>
      <c r="N34" s="7">
        <f t="shared" si="1"/>
        <v>28.613382352941173</v>
      </c>
      <c r="O34" s="7" t="e">
        <f t="shared" si="2"/>
        <v>#DIV/0!</v>
      </c>
      <c r="P34" s="7">
        <f t="shared" si="3"/>
        <v>99.763408184264108</v>
      </c>
      <c r="Q34" s="45">
        <f>SUM(Q35:Q36)</f>
        <v>20607</v>
      </c>
      <c r="R34" s="45">
        <f>SUM(R35:R36)</f>
        <v>32478</v>
      </c>
    </row>
    <row r="35" spans="1:19" s="4" customFormat="1" ht="21.75" customHeight="1">
      <c r="A35" s="88"/>
      <c r="B35" s="86"/>
      <c r="C35" s="60"/>
      <c r="D35" s="39" t="s">
        <v>36</v>
      </c>
      <c r="E35" s="8">
        <v>19400000</v>
      </c>
      <c r="F35" s="8"/>
      <c r="G35" s="8">
        <v>98973</v>
      </c>
      <c r="H35" s="18">
        <v>4717607</v>
      </c>
      <c r="I35" s="8">
        <v>85076</v>
      </c>
      <c r="J35" s="8">
        <v>4687614</v>
      </c>
      <c r="K35" s="8"/>
      <c r="L35" s="8"/>
      <c r="M35" s="6">
        <f t="shared" ref="M35:M44" si="15">H35-J35-L35</f>
        <v>29993</v>
      </c>
      <c r="N35" s="7">
        <f t="shared" si="1"/>
        <v>24.162958762886596</v>
      </c>
      <c r="O35" s="7" t="e">
        <f t="shared" si="2"/>
        <v>#DIV/0!</v>
      </c>
      <c r="P35" s="7">
        <f t="shared" si="3"/>
        <v>99.364232756140979</v>
      </c>
      <c r="Q35" s="44">
        <v>20607</v>
      </c>
      <c r="R35" s="43">
        <v>32478</v>
      </c>
    </row>
    <row r="36" spans="1:19" s="4" customFormat="1" ht="21.75" customHeight="1">
      <c r="A36" s="88"/>
      <c r="B36" s="86"/>
      <c r="C36" s="61"/>
      <c r="D36" s="39" t="s">
        <v>60</v>
      </c>
      <c r="E36" s="8">
        <v>24800000</v>
      </c>
      <c r="F36" s="8"/>
      <c r="G36" s="8">
        <v>2700857</v>
      </c>
      <c r="H36" s="18">
        <v>7959501</v>
      </c>
      <c r="I36" s="18">
        <v>2700857</v>
      </c>
      <c r="J36" s="18">
        <v>7959501</v>
      </c>
      <c r="K36" s="8"/>
      <c r="L36" s="8"/>
      <c r="M36" s="6">
        <f t="shared" si="15"/>
        <v>0</v>
      </c>
      <c r="N36" s="7">
        <f t="shared" si="1"/>
        <v>32.09476209677419</v>
      </c>
      <c r="O36" s="7" t="e">
        <f t="shared" si="2"/>
        <v>#DIV/0!</v>
      </c>
      <c r="P36" s="7">
        <f t="shared" si="3"/>
        <v>100</v>
      </c>
      <c r="Q36" s="44"/>
      <c r="R36" s="43"/>
    </row>
    <row r="37" spans="1:19" s="4" customFormat="1" ht="21.75" customHeight="1">
      <c r="A37" s="88"/>
      <c r="B37" s="86"/>
      <c r="C37" s="54" t="s">
        <v>11</v>
      </c>
      <c r="D37" s="56"/>
      <c r="E37" s="8">
        <v>17000000</v>
      </c>
      <c r="F37" s="8"/>
      <c r="G37" s="18">
        <v>1561897</v>
      </c>
      <c r="H37" s="18">
        <v>5051496</v>
      </c>
      <c r="I37" s="18">
        <v>1561897</v>
      </c>
      <c r="J37" s="18">
        <v>5051496</v>
      </c>
      <c r="K37" s="8"/>
      <c r="L37" s="8"/>
      <c r="M37" s="6">
        <f t="shared" si="15"/>
        <v>0</v>
      </c>
      <c r="N37" s="7">
        <f t="shared" si="1"/>
        <v>29.714682352941175</v>
      </c>
      <c r="O37" s="7" t="e">
        <f t="shared" si="2"/>
        <v>#DIV/0!</v>
      </c>
      <c r="P37" s="7">
        <f t="shared" si="3"/>
        <v>100</v>
      </c>
      <c r="Q37" s="44"/>
      <c r="R37" s="43"/>
      <c r="S37" s="33"/>
    </row>
    <row r="38" spans="1:19" s="4" customFormat="1" ht="21.75" customHeight="1">
      <c r="A38" s="88"/>
      <c r="B38" s="86"/>
      <c r="C38" s="54" t="s">
        <v>37</v>
      </c>
      <c r="D38" s="56"/>
      <c r="E38" s="8">
        <v>62300000</v>
      </c>
      <c r="F38" s="8"/>
      <c r="G38" s="18">
        <v>3090331</v>
      </c>
      <c r="H38" s="18">
        <v>11648223</v>
      </c>
      <c r="I38" s="18">
        <v>2997917</v>
      </c>
      <c r="J38" s="18">
        <v>11275751</v>
      </c>
      <c r="K38" s="8"/>
      <c r="L38" s="8"/>
      <c r="M38" s="6">
        <f t="shared" si="15"/>
        <v>372472</v>
      </c>
      <c r="N38" s="7">
        <f t="shared" si="1"/>
        <v>18.099118780096308</v>
      </c>
      <c r="O38" s="7" t="e">
        <f t="shared" si="2"/>
        <v>#DIV/0!</v>
      </c>
      <c r="P38" s="7">
        <f t="shared" si="3"/>
        <v>96.80232770268907</v>
      </c>
      <c r="Q38" s="44">
        <v>125626</v>
      </c>
      <c r="R38" s="43">
        <v>131286</v>
      </c>
      <c r="S38" s="33"/>
    </row>
    <row r="39" spans="1:19" s="4" customFormat="1" ht="21.75" customHeight="1">
      <c r="A39" s="88"/>
      <c r="B39" s="86"/>
      <c r="C39" s="57" t="s">
        <v>0</v>
      </c>
      <c r="D39" s="58"/>
      <c r="E39" s="8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4"/>
      <c r="R39" s="43"/>
      <c r="S39" s="33"/>
    </row>
    <row r="40" spans="1:19" s="4" customFormat="1" ht="21.75" customHeight="1">
      <c r="A40" s="88"/>
      <c r="B40" s="86"/>
      <c r="C40" s="57" t="s">
        <v>2</v>
      </c>
      <c r="D40" s="58"/>
      <c r="E40" s="8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4"/>
      <c r="R40" s="43"/>
      <c r="S40" s="33"/>
    </row>
    <row r="41" spans="1:19" s="4" customFormat="1" ht="21.75" customHeight="1">
      <c r="A41" s="88"/>
      <c r="B41" s="86"/>
      <c r="C41" s="57" t="s">
        <v>10</v>
      </c>
      <c r="D41" s="58"/>
      <c r="E41" s="8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4"/>
      <c r="R41" s="43"/>
      <c r="S41" s="33"/>
    </row>
    <row r="42" spans="1:19" s="4" customFormat="1" ht="21.75" customHeight="1">
      <c r="A42" s="88"/>
      <c r="B42" s="86"/>
      <c r="C42" s="57" t="s">
        <v>12</v>
      </c>
      <c r="D42" s="58"/>
      <c r="E42" s="8"/>
      <c r="F42" s="18"/>
      <c r="G42" s="18"/>
      <c r="H42" s="18"/>
      <c r="I42" s="18"/>
      <c r="J42" s="18"/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4"/>
      <c r="R42" s="43"/>
      <c r="S42" s="33"/>
    </row>
    <row r="43" spans="1:19" s="4" customFormat="1" ht="21.75" customHeight="1">
      <c r="A43" s="88"/>
      <c r="B43" s="86"/>
      <c r="C43" s="57" t="s">
        <v>13</v>
      </c>
      <c r="D43" s="58"/>
      <c r="E43" s="8"/>
      <c r="F43" s="18"/>
      <c r="G43" s="18"/>
      <c r="H43" s="18"/>
      <c r="I43" s="18"/>
      <c r="J43" s="18"/>
      <c r="K43" s="18"/>
      <c r="L43" s="18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4"/>
      <c r="R43" s="43"/>
      <c r="S43" s="33"/>
    </row>
    <row r="44" spans="1:19" s="4" customFormat="1" ht="21.75" customHeight="1" thickBot="1">
      <c r="A44" s="88"/>
      <c r="B44" s="86"/>
      <c r="C44" s="63" t="s">
        <v>38</v>
      </c>
      <c r="D44" s="64"/>
      <c r="E44" s="27"/>
      <c r="F44" s="28"/>
      <c r="G44" s="28"/>
      <c r="H44" s="28"/>
      <c r="I44" s="28"/>
      <c r="J44" s="28"/>
      <c r="K44" s="28"/>
      <c r="L44" s="28"/>
      <c r="M44" s="29">
        <f t="shared" si="15"/>
        <v>0</v>
      </c>
      <c r="N44" s="30" t="e">
        <f t="shared" si="1"/>
        <v>#DIV/0!</v>
      </c>
      <c r="O44" s="30" t="e">
        <f t="shared" si="2"/>
        <v>#DIV/0!</v>
      </c>
      <c r="P44" s="30" t="e">
        <f t="shared" si="3"/>
        <v>#DIV/0!</v>
      </c>
      <c r="Q44" s="47"/>
      <c r="R44" s="48"/>
      <c r="S44" s="33"/>
    </row>
    <row r="45" spans="1:19" s="5" customFormat="1" ht="21.75" customHeight="1">
      <c r="A45" s="83" t="s">
        <v>14</v>
      </c>
      <c r="B45" s="65" t="s">
        <v>15</v>
      </c>
      <c r="C45" s="65"/>
      <c r="D45" s="66"/>
      <c r="E45" s="31">
        <f>SUM(E46:E48)</f>
        <v>1250000</v>
      </c>
      <c r="F45" s="31">
        <f t="shared" ref="F45:M45" si="16">SUM(F46:F48)</f>
        <v>0</v>
      </c>
      <c r="G45" s="31">
        <f t="shared" si="16"/>
        <v>-50964</v>
      </c>
      <c r="H45" s="31">
        <f t="shared" si="16"/>
        <v>8911746</v>
      </c>
      <c r="I45" s="31">
        <f t="shared" si="16"/>
        <v>357083</v>
      </c>
      <c r="J45" s="31">
        <f t="shared" si="16"/>
        <v>74452</v>
      </c>
      <c r="K45" s="31">
        <f t="shared" si="16"/>
        <v>58250</v>
      </c>
      <c r="L45" s="31">
        <f t="shared" si="16"/>
        <v>206500</v>
      </c>
      <c r="M45" s="31">
        <f t="shared" si="16"/>
        <v>8630794</v>
      </c>
      <c r="N45" s="32">
        <f t="shared" si="1"/>
        <v>5.9561599999999997</v>
      </c>
      <c r="O45" s="32" t="e">
        <f t="shared" si="2"/>
        <v>#DIV/0!</v>
      </c>
      <c r="P45" s="32">
        <f t="shared" si="3"/>
        <v>0.83543673708833255</v>
      </c>
      <c r="Q45" s="49">
        <f>SUM(Q46:Q48)</f>
        <v>87722</v>
      </c>
      <c r="R45" s="49">
        <f>SUM(R46:R48)</f>
        <v>2255826</v>
      </c>
      <c r="S45" s="34"/>
    </row>
    <row r="46" spans="1:19" s="4" customFormat="1" ht="21.75" customHeight="1">
      <c r="A46" s="84"/>
      <c r="B46" s="54" t="s">
        <v>16</v>
      </c>
      <c r="C46" s="55"/>
      <c r="D46" s="56"/>
      <c r="E46" s="9">
        <v>340000</v>
      </c>
      <c r="F46" s="9"/>
      <c r="G46" s="9">
        <v>6458</v>
      </c>
      <c r="H46" s="18">
        <v>193261</v>
      </c>
      <c r="I46" s="18">
        <v>19491</v>
      </c>
      <c r="J46" s="18">
        <v>-995242</v>
      </c>
      <c r="K46" s="18">
        <v>21</v>
      </c>
      <c r="L46" s="18">
        <v>21</v>
      </c>
      <c r="M46" s="6">
        <f>H46-J46-L46</f>
        <v>1188482</v>
      </c>
      <c r="N46" s="7">
        <f t="shared" si="1"/>
        <v>-292.71823529411762</v>
      </c>
      <c r="O46" s="7" t="e">
        <f t="shared" si="2"/>
        <v>#DIV/0!</v>
      </c>
      <c r="P46" s="7">
        <f t="shared" si="3"/>
        <v>-514.97301576624363</v>
      </c>
      <c r="Q46" s="44">
        <v>482</v>
      </c>
      <c r="R46" s="43">
        <v>1037893</v>
      </c>
      <c r="S46" s="33"/>
    </row>
    <row r="47" spans="1:19" s="4" customFormat="1" ht="21.75" customHeight="1">
      <c r="A47" s="84"/>
      <c r="B47" s="54" t="s">
        <v>1</v>
      </c>
      <c r="C47" s="55"/>
      <c r="D47" s="56"/>
      <c r="E47" s="9">
        <v>410000</v>
      </c>
      <c r="F47" s="9"/>
      <c r="G47" s="9">
        <v>1285</v>
      </c>
      <c r="H47" s="18">
        <v>1258905</v>
      </c>
      <c r="I47" s="18">
        <v>74312</v>
      </c>
      <c r="J47" s="18">
        <v>336926</v>
      </c>
      <c r="K47" s="18">
        <v>10600</v>
      </c>
      <c r="L47" s="18">
        <v>44037</v>
      </c>
      <c r="M47" s="6">
        <f>H47-J47-L47</f>
        <v>877942</v>
      </c>
      <c r="N47" s="7">
        <f t="shared" si="1"/>
        <v>82.177073170731703</v>
      </c>
      <c r="O47" s="7" t="e">
        <f t="shared" si="2"/>
        <v>#DIV/0!</v>
      </c>
      <c r="P47" s="7">
        <f t="shared" si="3"/>
        <v>26.763417414340239</v>
      </c>
      <c r="Q47" s="44">
        <v>527</v>
      </c>
      <c r="R47" s="43">
        <v>91897</v>
      </c>
      <c r="S47" s="33"/>
    </row>
    <row r="48" spans="1:19" s="4" customFormat="1" ht="21.75" customHeight="1">
      <c r="A48" s="85"/>
      <c r="B48" s="54" t="s">
        <v>17</v>
      </c>
      <c r="C48" s="55"/>
      <c r="D48" s="56"/>
      <c r="E48" s="8">
        <v>500000</v>
      </c>
      <c r="F48" s="8"/>
      <c r="G48" s="9">
        <v>-58707</v>
      </c>
      <c r="H48" s="18">
        <v>7459580</v>
      </c>
      <c r="I48" s="18">
        <v>263280</v>
      </c>
      <c r="J48" s="18">
        <v>732768</v>
      </c>
      <c r="K48" s="18">
        <v>47629</v>
      </c>
      <c r="L48" s="18">
        <v>162442</v>
      </c>
      <c r="M48" s="6">
        <f>H48-J48-L48</f>
        <v>6564370</v>
      </c>
      <c r="N48" s="7">
        <f t="shared" si="1"/>
        <v>146.55359999999999</v>
      </c>
      <c r="O48" s="7" t="e">
        <f t="shared" si="2"/>
        <v>#DIV/0!</v>
      </c>
      <c r="P48" s="7">
        <f t="shared" si="3"/>
        <v>9.8231803935342192</v>
      </c>
      <c r="Q48" s="44">
        <v>86713</v>
      </c>
      <c r="R48" s="43">
        <v>1126036</v>
      </c>
      <c r="S48" s="33"/>
    </row>
    <row r="49" spans="19:19">
      <c r="S49" s="35"/>
    </row>
    <row r="50" spans="19:19">
      <c r="S50" s="35"/>
    </row>
    <row r="51" spans="19:19">
      <c r="S51" s="35"/>
    </row>
    <row r="52" spans="19:19">
      <c r="S52" s="35"/>
    </row>
    <row r="53" spans="19:19">
      <c r="S53" s="35"/>
    </row>
    <row r="54" spans="19:19">
      <c r="S54" s="35"/>
    </row>
    <row r="55" spans="19:19">
      <c r="S55" s="35"/>
    </row>
    <row r="56" spans="19:19">
      <c r="S56" s="35"/>
    </row>
    <row r="57" spans="19:19">
      <c r="S57" s="35"/>
    </row>
    <row r="58" spans="19:19">
      <c r="S58" s="35"/>
    </row>
    <row r="59" spans="19:19">
      <c r="S59" s="35"/>
    </row>
    <row r="60" spans="19:19">
      <c r="S60" s="35"/>
    </row>
    <row r="61" spans="19:19">
      <c r="S61" s="35"/>
    </row>
    <row r="62" spans="19:19">
      <c r="S62" s="35"/>
    </row>
    <row r="63" spans="19:19">
      <c r="S63" s="35"/>
    </row>
    <row r="64" spans="19:19">
      <c r="S64" s="35"/>
    </row>
    <row r="65" spans="19:19">
      <c r="S65" s="35"/>
    </row>
    <row r="66" spans="19:19">
      <c r="S66" s="35"/>
    </row>
    <row r="67" spans="19:19">
      <c r="S67" s="35"/>
    </row>
    <row r="68" spans="19:19">
      <c r="S68" s="35"/>
    </row>
  </sheetData>
  <mergeCells count="44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징수실적(3월말)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2016-04-07T01:32:42Z</cp:lastPrinted>
  <dcterms:created xsi:type="dcterms:W3CDTF">1999-04-08T04:49:33Z</dcterms:created>
  <dcterms:modified xsi:type="dcterms:W3CDTF">2016-04-14T04:49:57Z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