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3" i="18"/>
  <c r="P25"/>
  <c r="H23"/>
  <c r="K12"/>
  <c r="L12"/>
  <c r="I33"/>
  <c r="I30"/>
  <c r="I8" s="1"/>
  <c r="H33"/>
  <c r="H30" s="1"/>
  <c r="M26"/>
  <c r="J33"/>
  <c r="O33"/>
  <c r="F33"/>
  <c r="F30" s="1"/>
  <c r="L44"/>
  <c r="R44"/>
  <c r="Q44"/>
  <c r="R33"/>
  <c r="Q33"/>
  <c r="Q30" s="1"/>
  <c r="Q23"/>
  <c r="R15"/>
  <c r="Q15"/>
  <c r="R12"/>
  <c r="Q12"/>
  <c r="Q10" s="1"/>
  <c r="Q7" s="1"/>
  <c r="M45"/>
  <c r="H15"/>
  <c r="G15"/>
  <c r="N11"/>
  <c r="E12"/>
  <c r="F12"/>
  <c r="G12"/>
  <c r="G10" s="1"/>
  <c r="G7" s="1"/>
  <c r="H12"/>
  <c r="I12"/>
  <c r="J12"/>
  <c r="O12" s="1"/>
  <c r="M13"/>
  <c r="N13"/>
  <c r="O13"/>
  <c r="P13"/>
  <c r="M14"/>
  <c r="N14"/>
  <c r="O14"/>
  <c r="P14"/>
  <c r="E15"/>
  <c r="F15"/>
  <c r="I15"/>
  <c r="J15"/>
  <c r="K15"/>
  <c r="L15"/>
  <c r="M16"/>
  <c r="N16"/>
  <c r="O16"/>
  <c r="P16"/>
  <c r="M17"/>
  <c r="M15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F10"/>
  <c r="G23"/>
  <c r="I23"/>
  <c r="K23"/>
  <c r="K10" s="1"/>
  <c r="L23"/>
  <c r="L10" s="1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G33"/>
  <c r="G30" s="1"/>
  <c r="K33"/>
  <c r="K30"/>
  <c r="K8" s="1"/>
  <c r="L33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O44" s="1"/>
  <c r="K44"/>
  <c r="N45"/>
  <c r="O45"/>
  <c r="P45"/>
  <c r="M46"/>
  <c r="N46"/>
  <c r="O46"/>
  <c r="P46"/>
  <c r="M47"/>
  <c r="N47"/>
  <c r="O47"/>
  <c r="P47"/>
  <c r="R30"/>
  <c r="R8"/>
  <c r="O15"/>
  <c r="J30"/>
  <c r="O26"/>
  <c r="M34"/>
  <c r="M33"/>
  <c r="M28"/>
  <c r="P28"/>
  <c r="O11"/>
  <c r="J23"/>
  <c r="J10" s="1"/>
  <c r="M25"/>
  <c r="N25"/>
  <c r="O25"/>
  <c r="M29"/>
  <c r="P29"/>
  <c r="M11"/>
  <c r="P11"/>
  <c r="H10"/>
  <c r="H7" s="1"/>
  <c r="L30"/>
  <c r="L8" s="1"/>
  <c r="I10"/>
  <c r="I7" s="1"/>
  <c r="I6" s="1"/>
  <c r="P15"/>
  <c r="P33"/>
  <c r="M12"/>
  <c r="E10"/>
  <c r="E7" s="1"/>
  <c r="N33"/>
  <c r="N15"/>
  <c r="J8"/>
  <c r="F7"/>
  <c r="N23"/>
  <c r="M23"/>
  <c r="P44"/>
  <c r="M44"/>
  <c r="M30"/>
  <c r="M8" s="1"/>
  <c r="O23"/>
  <c r="N12"/>
  <c r="K7" l="1"/>
  <c r="K6" s="1"/>
  <c r="K9"/>
  <c r="F8"/>
  <c r="F6" s="1"/>
  <c r="O30"/>
  <c r="F9"/>
  <c r="I9"/>
  <c r="P23"/>
  <c r="N44"/>
  <c r="R10"/>
  <c r="R7" s="1"/>
  <c r="G9"/>
  <c r="G8"/>
  <c r="G6" s="1"/>
  <c r="R9"/>
  <c r="H8"/>
  <c r="P8" s="1"/>
  <c r="P30"/>
  <c r="H9"/>
  <c r="M10"/>
  <c r="Q8"/>
  <c r="Q6" s="1"/>
  <c r="Q9"/>
  <c r="O10"/>
  <c r="P10"/>
  <c r="N10"/>
  <c r="J9"/>
  <c r="J7"/>
  <c r="E8"/>
  <c r="E6" s="1"/>
  <c r="N30"/>
  <c r="L9"/>
  <c r="L7"/>
  <c r="N8"/>
  <c r="E9"/>
  <c r="O8" l="1"/>
  <c r="M9"/>
  <c r="M7"/>
  <c r="P9"/>
  <c r="N9"/>
  <c r="O9"/>
  <c r="L6"/>
  <c r="O7"/>
  <c r="N7"/>
  <c r="J6"/>
  <c r="P7"/>
  <c r="R6"/>
  <c r="H6"/>
  <c r="N6" l="1"/>
  <c r="P6"/>
  <c r="O6"/>
  <c r="M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<sst xmlns="http://schemas.openxmlformats.org/spreadsheetml/2006/main" count="75" uniqueCount="63">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</sst>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60" t="s">
        <v>62</v>
      </c>
      <c r="H1" s="60"/>
      <c r="I1" s="60"/>
      <c r="J1" s="60"/>
      <c r="K1" s="60"/>
      <c r="L1" s="60"/>
      <c r="M1" s="60"/>
      <c r="N1" s="60"/>
      <c r="O1" s="11"/>
      <c r="P1" s="11"/>
      <c r="Q1" s="11"/>
    </row>
    <row r="2" spans="1:18" s="10" customFormat="1" ht="14.25" customHeight="1">
      <c r="E2" s="12"/>
      <c r="G2" s="60"/>
      <c r="H2" s="60"/>
      <c r="I2" s="60"/>
      <c r="J2" s="60"/>
      <c r="K2" s="60"/>
      <c r="L2" s="60"/>
      <c r="M2" s="60"/>
      <c r="N2" s="60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9" t="s">
        <v>42</v>
      </c>
      <c r="F4" s="69"/>
      <c r="G4" s="58" t="s">
        <v>43</v>
      </c>
      <c r="H4" s="59"/>
      <c r="I4" s="58" t="s">
        <v>44</v>
      </c>
      <c r="J4" s="59"/>
      <c r="K4" s="58" t="s">
        <v>45</v>
      </c>
      <c r="L4" s="59"/>
      <c r="M4" s="69" t="s">
        <v>46</v>
      </c>
      <c r="N4" s="69" t="s">
        <v>47</v>
      </c>
      <c r="O4" s="69"/>
      <c r="P4" s="69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89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308152000</v>
      </c>
      <c r="F6" s="22">
        <f t="shared" si="0"/>
        <v>0</v>
      </c>
      <c r="G6" s="22">
        <f>SUM(G7:G8)</f>
        <v>20212096</v>
      </c>
      <c r="H6" s="22">
        <f t="shared" si="0"/>
        <v>60391746</v>
      </c>
      <c r="I6" s="22">
        <f t="shared" si="0"/>
        <v>20836336</v>
      </c>
      <c r="J6" s="22">
        <f>SUM(J7:J8)</f>
        <v>51640963</v>
      </c>
      <c r="K6" s="22">
        <f t="shared" si="0"/>
        <v>0</v>
      </c>
      <c r="L6" s="22">
        <f t="shared" si="0"/>
        <v>0</v>
      </c>
      <c r="M6" s="22">
        <f t="shared" si="0"/>
        <v>8750783</v>
      </c>
      <c r="N6" s="23">
        <f t="shared" ref="N6:N47" si="1">+J6/E6*100</f>
        <v>16.758276110490929</v>
      </c>
      <c r="O6" s="23" t="e">
        <f t="shared" ref="O6:O47" si="2">+J6/F6*100</f>
        <v>#DIV/0!</v>
      </c>
      <c r="P6" s="23">
        <f t="shared" ref="P6:P47" si="3">+J6/H6*100</f>
        <v>85.50996853113007</v>
      </c>
      <c r="Q6" s="22">
        <f>SUM(Q7:Q8)</f>
        <v>85398</v>
      </c>
      <c r="R6" s="22">
        <f>SUM(R7:R8)</f>
        <v>127972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90500000</v>
      </c>
      <c r="F7" s="14">
        <f t="shared" si="4"/>
        <v>0</v>
      </c>
      <c r="G7" s="14">
        <f t="shared" si="4"/>
        <v>7909674</v>
      </c>
      <c r="H7" s="14">
        <f t="shared" si="4"/>
        <v>23574661</v>
      </c>
      <c r="I7" s="14">
        <f t="shared" si="4"/>
        <v>8087819</v>
      </c>
      <c r="J7" s="14">
        <f t="shared" si="4"/>
        <v>21242800</v>
      </c>
      <c r="K7" s="14">
        <f t="shared" si="4"/>
        <v>0</v>
      </c>
      <c r="L7" s="14">
        <f t="shared" si="4"/>
        <v>0</v>
      </c>
      <c r="M7" s="14">
        <f t="shared" si="4"/>
        <v>2331861</v>
      </c>
      <c r="N7" s="15">
        <f t="shared" si="1"/>
        <v>23.472707182320445</v>
      </c>
      <c r="O7" s="15" t="e">
        <f t="shared" si="2"/>
        <v>#DIV/0!</v>
      </c>
      <c r="P7" s="15">
        <f t="shared" si="3"/>
        <v>90.10861280253404</v>
      </c>
      <c r="Q7" s="14">
        <f>Q10+Q45+Q46</f>
        <v>37752</v>
      </c>
      <c r="R7" s="14">
        <f>R10+R45+R46</f>
        <v>46769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217652000</v>
      </c>
      <c r="F8" s="24">
        <f t="shared" ref="F8:M8" si="5">F30+F47</f>
        <v>0</v>
      </c>
      <c r="G8" s="24">
        <f t="shared" si="5"/>
        <v>12302422</v>
      </c>
      <c r="H8" s="24">
        <f t="shared" si="5"/>
        <v>36817085</v>
      </c>
      <c r="I8" s="24">
        <f t="shared" si="5"/>
        <v>12748517</v>
      </c>
      <c r="J8" s="24">
        <f t="shared" si="5"/>
        <v>30398163</v>
      </c>
      <c r="K8" s="24">
        <f t="shared" si="5"/>
        <v>0</v>
      </c>
      <c r="L8" s="24">
        <f t="shared" si="5"/>
        <v>0</v>
      </c>
      <c r="M8" s="24">
        <f t="shared" si="5"/>
        <v>6418922</v>
      </c>
      <c r="N8" s="25">
        <f t="shared" si="1"/>
        <v>13.966406465366731</v>
      </c>
      <c r="O8" s="25" t="e">
        <f t="shared" si="2"/>
        <v>#DIV/0!</v>
      </c>
      <c r="P8" s="25">
        <f t="shared" si="3"/>
        <v>82.565371484461622</v>
      </c>
      <c r="Q8" s="24">
        <f>Q30+Q47</f>
        <v>47646</v>
      </c>
      <c r="R8" s="24">
        <f>R30+R47</f>
        <v>81203</v>
      </c>
    </row>
    <row r="9" spans="1:18" s="4" customFormat="1" ht="21.75" customHeight="1">
      <c r="A9" s="94" t="s">
        <v>18</v>
      </c>
      <c r="B9" s="96" t="s">
        <v>15</v>
      </c>
      <c r="C9" s="96"/>
      <c r="D9" s="97"/>
      <c r="E9" s="51">
        <f t="shared" ref="E9:M9" si="6">SUM(E10,E30)</f>
        <v>306752000</v>
      </c>
      <c r="F9" s="20">
        <f t="shared" si="6"/>
        <v>0</v>
      </c>
      <c r="G9" s="20">
        <f t="shared" si="6"/>
        <v>20212263</v>
      </c>
      <c r="H9" s="20">
        <f t="shared" si="6"/>
        <v>50314554</v>
      </c>
      <c r="I9" s="20">
        <f t="shared" si="6"/>
        <v>20259282</v>
      </c>
      <c r="J9" s="20">
        <f t="shared" si="6"/>
        <v>49896604</v>
      </c>
      <c r="K9" s="20">
        <f t="shared" si="6"/>
        <v>0</v>
      </c>
      <c r="L9" s="20">
        <f t="shared" si="6"/>
        <v>0</v>
      </c>
      <c r="M9" s="20">
        <f t="shared" si="6"/>
        <v>417950</v>
      </c>
      <c r="N9" s="21">
        <f t="shared" si="1"/>
        <v>16.266105518464428</v>
      </c>
      <c r="O9" s="21" t="e">
        <f t="shared" si="2"/>
        <v>#DIV/0!</v>
      </c>
      <c r="P9" s="21">
        <f t="shared" si="3"/>
        <v>99.169325837609534</v>
      </c>
      <c r="Q9" s="20">
        <f>SUM(Q10,Q30)</f>
        <v>49113</v>
      </c>
      <c r="R9" s="20">
        <f>SUM(R10,R30)</f>
        <v>52020</v>
      </c>
    </row>
    <row r="10" spans="1:18" s="4" customFormat="1" ht="21.75" customHeight="1">
      <c r="A10" s="95"/>
      <c r="B10" s="66" t="s">
        <v>19</v>
      </c>
      <c r="C10" s="62" t="s">
        <v>7</v>
      </c>
      <c r="D10" s="63"/>
      <c r="E10" s="52">
        <f t="shared" ref="E10:M10" si="7">SUM(E11,E12,E15,E18:E22,E23)</f>
        <v>89800000</v>
      </c>
      <c r="F10" s="6">
        <f t="shared" si="7"/>
        <v>0</v>
      </c>
      <c r="G10" s="6">
        <f t="shared" si="7"/>
        <v>7905759</v>
      </c>
      <c r="H10" s="6">
        <f t="shared" si="7"/>
        <v>21064595</v>
      </c>
      <c r="I10" s="6">
        <f t="shared" si="7"/>
        <v>7969124</v>
      </c>
      <c r="J10" s="6">
        <f t="shared" si="7"/>
        <v>20867947</v>
      </c>
      <c r="K10" s="6">
        <f t="shared" si="7"/>
        <v>0</v>
      </c>
      <c r="L10" s="6">
        <f t="shared" si="7"/>
        <v>0</v>
      </c>
      <c r="M10" s="6">
        <f t="shared" si="7"/>
        <v>196648</v>
      </c>
      <c r="N10" s="7">
        <f t="shared" si="1"/>
        <v>23.238248329621381</v>
      </c>
      <c r="O10" s="7" t="e">
        <f t="shared" si="2"/>
        <v>#DIV/0!</v>
      </c>
      <c r="P10" s="7">
        <f t="shared" si="3"/>
        <v>99.066452500036192</v>
      </c>
      <c r="Q10" s="6">
        <f>SUM(Q11,Q12,Q15,Q18:Q22,Q23)</f>
        <v>32135</v>
      </c>
      <c r="R10" s="6">
        <f>SUM(R11,R12,R15,R18:R22,R23)</f>
        <v>33256</v>
      </c>
    </row>
    <row r="11" spans="1:18" s="4" customFormat="1" ht="21.75" customHeight="1">
      <c r="A11" s="95"/>
      <c r="B11" s="93"/>
      <c r="C11" s="61" t="s">
        <v>20</v>
      </c>
      <c r="D11" s="63"/>
      <c r="E11" s="47">
        <v>50000000</v>
      </c>
      <c r="F11" s="9"/>
      <c r="G11" s="9">
        <v>5521032</v>
      </c>
      <c r="H11" s="9">
        <v>13947084</v>
      </c>
      <c r="I11" s="9">
        <v>5521158</v>
      </c>
      <c r="J11" s="9">
        <v>13835406</v>
      </c>
      <c r="K11" s="9">
        <v>0</v>
      </c>
      <c r="L11" s="17">
        <v>0</v>
      </c>
      <c r="M11" s="6">
        <f>H11-J11-L11</f>
        <v>111678</v>
      </c>
      <c r="N11" s="7">
        <f t="shared" si="1"/>
        <v>27.670812000000002</v>
      </c>
      <c r="O11" s="7" t="e">
        <f t="shared" si="2"/>
        <v>#DIV/0!</v>
      </c>
      <c r="P11" s="7">
        <f t="shared" si="3"/>
        <v>99.19927348254302</v>
      </c>
      <c r="Q11" s="41">
        <v>24285</v>
      </c>
      <c r="R11" s="40">
        <v>24802</v>
      </c>
    </row>
    <row r="12" spans="1:18" s="4" customFormat="1" ht="21.75" customHeight="1">
      <c r="A12" s="95"/>
      <c r="B12" s="93"/>
      <c r="C12" s="66" t="s">
        <v>58</v>
      </c>
      <c r="D12" s="36" t="s">
        <v>26</v>
      </c>
      <c r="E12" s="53">
        <f t="shared" ref="E12:M12" si="8">SUM(E13:E14)</f>
        <v>6800000</v>
      </c>
      <c r="F12" s="16">
        <f t="shared" si="8"/>
        <v>0</v>
      </c>
      <c r="G12" s="16">
        <f t="shared" si="8"/>
        <v>794452</v>
      </c>
      <c r="H12" s="16">
        <f t="shared" si="8"/>
        <v>2041298</v>
      </c>
      <c r="I12" s="16">
        <f t="shared" si="8"/>
        <v>856199</v>
      </c>
      <c r="J12" s="16">
        <f t="shared" si="8"/>
        <v>1970044</v>
      </c>
      <c r="K12" s="16">
        <f t="shared" si="8"/>
        <v>0</v>
      </c>
      <c r="L12" s="16">
        <f t="shared" si="8"/>
        <v>0</v>
      </c>
      <c r="M12" s="16">
        <f t="shared" si="8"/>
        <v>71254</v>
      </c>
      <c r="N12" s="7">
        <f t="shared" si="1"/>
        <v>28.971235294117648</v>
      </c>
      <c r="O12" s="7" t="e">
        <f t="shared" si="2"/>
        <v>#DIV/0!</v>
      </c>
      <c r="P12" s="7" t="s">
        <v>61</v>
      </c>
      <c r="Q12" s="42">
        <f>SUM(Q13:Q14)</f>
        <v>2166</v>
      </c>
      <c r="R12" s="42">
        <f>SUM(R13:R14)</f>
        <v>2486</v>
      </c>
    </row>
    <row r="13" spans="1:18" s="4" customFormat="1" ht="21.75" customHeight="1">
      <c r="A13" s="95"/>
      <c r="B13" s="93"/>
      <c r="C13" s="67"/>
      <c r="D13" s="37" t="s">
        <v>28</v>
      </c>
      <c r="E13" s="54">
        <v>5806154</v>
      </c>
      <c r="F13" s="8"/>
      <c r="G13" s="9">
        <v>763459</v>
      </c>
      <c r="H13" s="17">
        <v>1163151</v>
      </c>
      <c r="I13" s="9">
        <v>763032</v>
      </c>
      <c r="J13" s="17">
        <v>1149133</v>
      </c>
      <c r="K13" s="9">
        <v>0</v>
      </c>
      <c r="L13" s="17">
        <v>0</v>
      </c>
      <c r="M13" s="6">
        <f>H13-J13-L13</f>
        <v>14018</v>
      </c>
      <c r="N13" s="7">
        <f t="shared" si="1"/>
        <v>19.791638320306351</v>
      </c>
      <c r="O13" s="7" t="e">
        <f t="shared" si="2"/>
        <v>#DIV/0!</v>
      </c>
      <c r="P13" s="7">
        <f t="shared" si="3"/>
        <v>98.794825435390592</v>
      </c>
      <c r="Q13" s="41">
        <v>2065</v>
      </c>
      <c r="R13" s="40">
        <v>2351</v>
      </c>
    </row>
    <row r="14" spans="1:18" s="4" customFormat="1" ht="21.75" customHeight="1">
      <c r="A14" s="95"/>
      <c r="B14" s="93"/>
      <c r="C14" s="68"/>
      <c r="D14" s="37" t="s">
        <v>29</v>
      </c>
      <c r="E14" s="54">
        <v>993846</v>
      </c>
      <c r="F14" s="8"/>
      <c r="G14" s="9">
        <v>30993</v>
      </c>
      <c r="H14" s="17">
        <v>878147</v>
      </c>
      <c r="I14" s="9">
        <v>93167</v>
      </c>
      <c r="J14" s="17">
        <v>820911</v>
      </c>
      <c r="K14" s="9">
        <v>0</v>
      </c>
      <c r="L14" s="17">
        <v>0</v>
      </c>
      <c r="M14" s="6">
        <f>H14-J14-L14</f>
        <v>57236</v>
      </c>
      <c r="N14" s="7">
        <f t="shared" si="1"/>
        <v>82.599416811055235</v>
      </c>
      <c r="O14" s="7" t="e">
        <f t="shared" si="2"/>
        <v>#DIV/0!</v>
      </c>
      <c r="P14" s="7">
        <f t="shared" si="3"/>
        <v>93.482184645623107</v>
      </c>
      <c r="Q14" s="41">
        <v>101</v>
      </c>
      <c r="R14" s="40">
        <v>135</v>
      </c>
    </row>
    <row r="15" spans="1:18" s="4" customFormat="1" ht="21.75" customHeight="1">
      <c r="A15" s="95"/>
      <c r="B15" s="93"/>
      <c r="C15" s="66" t="s">
        <v>59</v>
      </c>
      <c r="D15" s="36" t="s">
        <v>26</v>
      </c>
      <c r="E15" s="53">
        <f t="shared" ref="E15:M15" si="9">SUM(E16:E17)</f>
        <v>11000000</v>
      </c>
      <c r="F15" s="16">
        <f t="shared" si="9"/>
        <v>0</v>
      </c>
      <c r="G15" s="16">
        <f t="shared" si="9"/>
        <v>310462</v>
      </c>
      <c r="H15" s="16">
        <f t="shared" si="9"/>
        <v>767496</v>
      </c>
      <c r="I15" s="16">
        <f t="shared" si="9"/>
        <v>311947</v>
      </c>
      <c r="J15" s="16">
        <f t="shared" si="9"/>
        <v>766611</v>
      </c>
      <c r="K15" s="16">
        <f t="shared" si="9"/>
        <v>0</v>
      </c>
      <c r="L15" s="16">
        <f t="shared" si="9"/>
        <v>0</v>
      </c>
      <c r="M15" s="16">
        <f t="shared" si="9"/>
        <v>885</v>
      </c>
      <c r="N15" s="7">
        <f t="shared" si="1"/>
        <v>6.9691909090909094</v>
      </c>
      <c r="O15" s="7" t="e">
        <f t="shared" si="2"/>
        <v>#DIV/0!</v>
      </c>
      <c r="P15" s="7">
        <f t="shared" si="3"/>
        <v>99.884689952781514</v>
      </c>
      <c r="Q15" s="42">
        <f>SUM(Q16:Q17)</f>
        <v>3</v>
      </c>
      <c r="R15" s="42">
        <f>SUM(R16:R17)</f>
        <v>6</v>
      </c>
    </row>
    <row r="16" spans="1:18" s="4" customFormat="1" ht="21.75" customHeight="1">
      <c r="A16" s="95"/>
      <c r="B16" s="93"/>
      <c r="C16" s="67"/>
      <c r="D16" s="38" t="s">
        <v>30</v>
      </c>
      <c r="E16" s="54">
        <v>2433150</v>
      </c>
      <c r="F16" s="8"/>
      <c r="G16" s="17">
        <v>310462</v>
      </c>
      <c r="H16" s="17">
        <v>767496</v>
      </c>
      <c r="I16" s="17">
        <v>311947</v>
      </c>
      <c r="J16" s="17">
        <v>766611</v>
      </c>
      <c r="K16" s="17">
        <v>0</v>
      </c>
      <c r="L16" s="17">
        <v>0</v>
      </c>
      <c r="M16" s="6">
        <f t="shared" ref="M16:M22" si="10">H16-J16-L16</f>
        <v>885</v>
      </c>
      <c r="N16" s="7">
        <f t="shared" si="1"/>
        <v>31.506935454041056</v>
      </c>
      <c r="O16" s="7" t="e">
        <f t="shared" si="2"/>
        <v>#DIV/0!</v>
      </c>
      <c r="P16" s="7">
        <f t="shared" si="3"/>
        <v>99.884689952781514</v>
      </c>
      <c r="Q16" s="41">
        <v>3</v>
      </c>
      <c r="R16" s="40">
        <v>6</v>
      </c>
    </row>
    <row r="17" spans="1:18" s="4" customFormat="1" ht="21.75" customHeight="1">
      <c r="A17" s="95"/>
      <c r="B17" s="93"/>
      <c r="C17" s="68"/>
      <c r="D17" s="38" t="s">
        <v>31</v>
      </c>
      <c r="E17" s="54">
        <v>8566850</v>
      </c>
      <c r="F17" s="8"/>
      <c r="G17" s="17"/>
      <c r="H17" s="17"/>
      <c r="I17" s="17"/>
      <c r="J17" s="17"/>
      <c r="K17" s="17"/>
      <c r="L17" s="17"/>
      <c r="M17" s="6">
        <f t="shared" si="10"/>
        <v>0</v>
      </c>
      <c r="N17" s="7">
        <f t="shared" si="1"/>
        <v>0</v>
      </c>
      <c r="O17" s="7" t="e">
        <f t="shared" si="2"/>
        <v>#DIV/0!</v>
      </c>
      <c r="P17" s="7" t="e">
        <f t="shared" si="3"/>
        <v>#DIV/0!</v>
      </c>
      <c r="Q17" s="41"/>
      <c r="R17" s="40"/>
    </row>
    <row r="18" spans="1:18" s="4" customFormat="1" ht="21.75" customHeight="1">
      <c r="A18" s="95"/>
      <c r="B18" s="93"/>
      <c r="C18" s="61" t="s">
        <v>32</v>
      </c>
      <c r="D18" s="63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95"/>
      <c r="B19" s="93"/>
      <c r="C19" s="64" t="s">
        <v>21</v>
      </c>
      <c r="D19" s="65"/>
      <c r="E19" s="54"/>
      <c r="F19" s="8"/>
      <c r="G19" s="8">
        <v>15356</v>
      </c>
      <c r="H19" s="17">
        <v>20424</v>
      </c>
      <c r="I19" s="17">
        <v>15356</v>
      </c>
      <c r="J19" s="17">
        <v>20424</v>
      </c>
      <c r="K19" s="17">
        <v>0</v>
      </c>
      <c r="L19" s="17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/>
      <c r="R19" s="40"/>
    </row>
    <row r="20" spans="1:18" s="4" customFormat="1" ht="21.75" customHeight="1">
      <c r="A20" s="95"/>
      <c r="B20" s="93"/>
      <c r="C20" s="64" t="s">
        <v>22</v>
      </c>
      <c r="D20" s="65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95"/>
      <c r="B21" s="93"/>
      <c r="C21" s="64" t="s">
        <v>23</v>
      </c>
      <c r="D21" s="65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95"/>
      <c r="B22" s="93"/>
      <c r="C22" s="64" t="s">
        <v>24</v>
      </c>
      <c r="D22" s="65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95"/>
      <c r="B23" s="93"/>
      <c r="C23" s="66" t="s">
        <v>33</v>
      </c>
      <c r="D23" s="36" t="s">
        <v>26</v>
      </c>
      <c r="E23" s="52">
        <f>SUM(E24:E29)</f>
        <v>22000000</v>
      </c>
      <c r="F23" s="6">
        <f t="shared" ref="F23:M23" si="11">SUM(F24:F29)</f>
        <v>0</v>
      </c>
      <c r="G23" s="6">
        <f t="shared" si="11"/>
        <v>1264457</v>
      </c>
      <c r="H23" s="6">
        <f t="shared" si="11"/>
        <v>4288293</v>
      </c>
      <c r="I23" s="6">
        <f t="shared" si="11"/>
        <v>1264464</v>
      </c>
      <c r="J23" s="6">
        <f t="shared" si="11"/>
        <v>4275462</v>
      </c>
      <c r="K23" s="6">
        <f t="shared" si="11"/>
        <v>0</v>
      </c>
      <c r="L23" s="6">
        <f t="shared" si="11"/>
        <v>0</v>
      </c>
      <c r="M23" s="6">
        <f t="shared" si="11"/>
        <v>12831</v>
      </c>
      <c r="N23" s="7">
        <f t="shared" si="1"/>
        <v>19.433918181818182</v>
      </c>
      <c r="O23" s="7" t="e">
        <f t="shared" si="2"/>
        <v>#DIV/0!</v>
      </c>
      <c r="P23" s="7">
        <f t="shared" si="3"/>
        <v>99.700790034636157</v>
      </c>
      <c r="Q23" s="43">
        <f>SUM(Q24:Q29)</f>
        <v>5681</v>
      </c>
      <c r="R23" s="43">
        <f>SUM(R24:R29)</f>
        <v>5962</v>
      </c>
    </row>
    <row r="24" spans="1:18" s="4" customFormat="1" ht="21.75" customHeight="1">
      <c r="A24" s="95"/>
      <c r="B24" s="93"/>
      <c r="C24" s="67"/>
      <c r="D24" s="39" t="s">
        <v>39</v>
      </c>
      <c r="E24" s="55">
        <v>2509000</v>
      </c>
      <c r="F24" s="8"/>
      <c r="G24" s="17">
        <v>319983</v>
      </c>
      <c r="H24" s="40">
        <v>744987</v>
      </c>
      <c r="I24" s="17">
        <v>320054</v>
      </c>
      <c r="J24" s="40">
        <v>736894</v>
      </c>
      <c r="K24" s="17"/>
      <c r="L24" s="17"/>
      <c r="M24" s="6">
        <f t="shared" ref="M24:M29" si="12">H24-J24-L24</f>
        <v>8093</v>
      </c>
      <c r="N24" s="7">
        <f t="shared" si="1"/>
        <v>29.370027899561578</v>
      </c>
      <c r="O24" s="7" t="e">
        <f t="shared" si="2"/>
        <v>#DIV/0!</v>
      </c>
      <c r="P24" s="7">
        <f t="shared" si="3"/>
        <v>98.913672319114298</v>
      </c>
      <c r="Q24" s="41">
        <v>1111</v>
      </c>
      <c r="R24" s="40">
        <v>1111</v>
      </c>
    </row>
    <row r="25" spans="1:18" s="4" customFormat="1" ht="21.75" customHeight="1">
      <c r="A25" s="95"/>
      <c r="B25" s="93"/>
      <c r="C25" s="67"/>
      <c r="D25" s="39" t="s">
        <v>34</v>
      </c>
      <c r="E25" s="55">
        <v>1828000</v>
      </c>
      <c r="F25" s="8"/>
      <c r="G25" s="17">
        <v>135989</v>
      </c>
      <c r="H25" s="40">
        <v>197173</v>
      </c>
      <c r="I25" s="17">
        <v>135904</v>
      </c>
      <c r="J25" s="40">
        <v>194370</v>
      </c>
      <c r="K25" s="17"/>
      <c r="L25" s="17"/>
      <c r="M25" s="6">
        <f t="shared" si="12"/>
        <v>2803</v>
      </c>
      <c r="N25" s="7">
        <f t="shared" si="1"/>
        <v>10.63293216630197</v>
      </c>
      <c r="O25" s="7" t="e">
        <f t="shared" si="2"/>
        <v>#DIV/0!</v>
      </c>
      <c r="P25" s="7">
        <f t="shared" si="3"/>
        <v>98.578405765495276</v>
      </c>
      <c r="Q25" s="41">
        <v>363</v>
      </c>
      <c r="R25" s="40">
        <v>420</v>
      </c>
    </row>
    <row r="26" spans="1:18" s="4" customFormat="1" ht="21.75" customHeight="1">
      <c r="A26" s="95"/>
      <c r="B26" s="93"/>
      <c r="C26" s="67"/>
      <c r="D26" s="39" t="s">
        <v>25</v>
      </c>
      <c r="E26" s="55">
        <v>86000</v>
      </c>
      <c r="F26" s="8"/>
      <c r="G26" s="17">
        <v>40</v>
      </c>
      <c r="H26" s="40">
        <v>95</v>
      </c>
      <c r="I26" s="17">
        <v>40</v>
      </c>
      <c r="J26" s="40">
        <v>95</v>
      </c>
      <c r="K26" s="17"/>
      <c r="L26" s="17"/>
      <c r="M26" s="6">
        <f t="shared" si="12"/>
        <v>0</v>
      </c>
      <c r="N26" s="7">
        <f t="shared" si="1"/>
        <v>0.11046511627906977</v>
      </c>
      <c r="O26" s="7" t="e">
        <f t="shared" si="2"/>
        <v>#DIV/0!</v>
      </c>
      <c r="P26" s="7">
        <f t="shared" si="3"/>
        <v>100</v>
      </c>
      <c r="Q26" s="41"/>
      <c r="R26" s="40"/>
    </row>
    <row r="27" spans="1:18" s="4" customFormat="1" ht="21.75" customHeight="1">
      <c r="A27" s="95"/>
      <c r="B27" s="93"/>
      <c r="C27" s="67"/>
      <c r="D27" s="39" t="s">
        <v>3</v>
      </c>
      <c r="E27" s="55">
        <v>3065000</v>
      </c>
      <c r="F27" s="8"/>
      <c r="G27" s="17">
        <v>0</v>
      </c>
      <c r="H27" s="40">
        <v>9742</v>
      </c>
      <c r="I27" s="17">
        <v>0</v>
      </c>
      <c r="J27" s="40">
        <v>9742</v>
      </c>
      <c r="K27" s="17"/>
      <c r="L27" s="17"/>
      <c r="M27" s="6">
        <f t="shared" si="12"/>
        <v>0</v>
      </c>
      <c r="N27" s="7">
        <f t="shared" si="1"/>
        <v>0.31784665579119087</v>
      </c>
      <c r="O27" s="7" t="e">
        <f t="shared" si="2"/>
        <v>#DIV/0!</v>
      </c>
      <c r="P27" s="7">
        <f t="shared" si="3"/>
        <v>100</v>
      </c>
      <c r="Q27" s="41"/>
      <c r="R27" s="40"/>
    </row>
    <row r="28" spans="1:18" s="4" customFormat="1" ht="21.75" customHeight="1">
      <c r="A28" s="95"/>
      <c r="B28" s="93"/>
      <c r="C28" s="67"/>
      <c r="D28" s="39" t="s">
        <v>4</v>
      </c>
      <c r="E28" s="55">
        <v>5926000</v>
      </c>
      <c r="F28" s="8"/>
      <c r="G28" s="17">
        <v>151178</v>
      </c>
      <c r="H28" s="40">
        <v>1822351</v>
      </c>
      <c r="I28" s="17">
        <v>151199</v>
      </c>
      <c r="J28" s="40">
        <v>1820416</v>
      </c>
      <c r="K28" s="17"/>
      <c r="L28" s="17"/>
      <c r="M28" s="6">
        <f t="shared" si="12"/>
        <v>1935</v>
      </c>
      <c r="N28" s="7">
        <f t="shared" si="1"/>
        <v>30.719136010799865</v>
      </c>
      <c r="O28" s="7" t="e">
        <f t="shared" si="2"/>
        <v>#DIV/0!</v>
      </c>
      <c r="P28" s="7">
        <f t="shared" si="3"/>
        <v>99.893818479535497</v>
      </c>
      <c r="Q28" s="41">
        <v>4207</v>
      </c>
      <c r="R28" s="40">
        <v>4431</v>
      </c>
    </row>
    <row r="29" spans="1:18" s="4" customFormat="1" ht="21.75" customHeight="1">
      <c r="A29" s="95"/>
      <c r="B29" s="93"/>
      <c r="C29" s="68"/>
      <c r="D29" s="39" t="s">
        <v>5</v>
      </c>
      <c r="E29" s="55">
        <v>8586000</v>
      </c>
      <c r="F29" s="8"/>
      <c r="G29" s="17">
        <v>657267</v>
      </c>
      <c r="H29" s="40">
        <v>1513945</v>
      </c>
      <c r="I29" s="17">
        <v>657267</v>
      </c>
      <c r="J29" s="40">
        <v>1513945</v>
      </c>
      <c r="K29" s="17"/>
      <c r="L29" s="17"/>
      <c r="M29" s="6">
        <f t="shared" si="12"/>
        <v>0</v>
      </c>
      <c r="N29" s="7">
        <f t="shared" si="1"/>
        <v>17.632716049382715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95"/>
      <c r="B30" s="66" t="s">
        <v>6</v>
      </c>
      <c r="C30" s="62" t="s">
        <v>7</v>
      </c>
      <c r="D30" s="63"/>
      <c r="E30" s="52">
        <f>SUM(E31,E32,E33,E36:E43)</f>
        <v>216952000</v>
      </c>
      <c r="F30" s="6">
        <f t="shared" ref="F30:M30" si="13">SUM(F31,F32,F33,F36:F43)</f>
        <v>0</v>
      </c>
      <c r="G30" s="6">
        <f t="shared" si="13"/>
        <v>12306504</v>
      </c>
      <c r="H30" s="6">
        <f>SUM(H31,H32,H33,H36:H43)</f>
        <v>29249959</v>
      </c>
      <c r="I30" s="6">
        <f t="shared" si="13"/>
        <v>12290158</v>
      </c>
      <c r="J30" s="6">
        <f t="shared" si="13"/>
        <v>29028657</v>
      </c>
      <c r="K30" s="6">
        <f t="shared" si="13"/>
        <v>0</v>
      </c>
      <c r="L30" s="6">
        <f t="shared" si="13"/>
        <v>0</v>
      </c>
      <c r="M30" s="6">
        <f t="shared" si="13"/>
        <v>221302</v>
      </c>
      <c r="N30" s="7">
        <f t="shared" si="1"/>
        <v>13.380220970537263</v>
      </c>
      <c r="O30" s="7" t="e">
        <f t="shared" si="2"/>
        <v>#DIV/0!</v>
      </c>
      <c r="P30" s="7">
        <f t="shared" si="3"/>
        <v>99.243410905293914</v>
      </c>
      <c r="Q30" s="43">
        <f>SUM(Q31,Q32,Q33,Q36:Q43)</f>
        <v>16978</v>
      </c>
      <c r="R30" s="43">
        <f>SUM(R31,R32,R33,R36:R43)</f>
        <v>18764</v>
      </c>
    </row>
    <row r="31" spans="1:18" s="4" customFormat="1" ht="21.75" customHeight="1">
      <c r="A31" s="95"/>
      <c r="B31" s="93"/>
      <c r="C31" s="61" t="s">
        <v>8</v>
      </c>
      <c r="D31" s="63"/>
      <c r="E31" s="54">
        <v>12252000</v>
      </c>
      <c r="F31" s="8"/>
      <c r="G31" s="17">
        <v>1353182</v>
      </c>
      <c r="H31" s="17">
        <v>2457280</v>
      </c>
      <c r="I31" s="17">
        <v>1352057</v>
      </c>
      <c r="J31" s="17">
        <v>2449619</v>
      </c>
      <c r="K31" s="17">
        <v>0</v>
      </c>
      <c r="L31" s="17">
        <v>0</v>
      </c>
      <c r="M31" s="6">
        <f>H31-J31-L31</f>
        <v>7661</v>
      </c>
      <c r="N31" s="7">
        <f t="shared" si="1"/>
        <v>19.993625530525627</v>
      </c>
      <c r="O31" s="7" t="e">
        <f t="shared" si="2"/>
        <v>#DIV/0!</v>
      </c>
      <c r="P31" s="7">
        <f t="shared" si="3"/>
        <v>99.688232517254846</v>
      </c>
      <c r="Q31" s="41"/>
      <c r="R31" s="40"/>
    </row>
    <row r="32" spans="1:18" s="4" customFormat="1" ht="21.75" customHeight="1">
      <c r="A32" s="95"/>
      <c r="B32" s="93"/>
      <c r="C32" s="61" t="s">
        <v>9</v>
      </c>
      <c r="D32" s="63"/>
      <c r="E32" s="54">
        <v>35000000</v>
      </c>
      <c r="F32" s="8"/>
      <c r="G32" s="17">
        <v>0</v>
      </c>
      <c r="H32" s="17">
        <v>48710</v>
      </c>
      <c r="I32" s="17">
        <v>0</v>
      </c>
      <c r="J32" s="17">
        <v>48707</v>
      </c>
      <c r="K32" s="17">
        <v>0</v>
      </c>
      <c r="L32" s="17">
        <v>0</v>
      </c>
      <c r="M32" s="6">
        <f>H32-J32-L32</f>
        <v>3</v>
      </c>
      <c r="N32" s="7">
        <f t="shared" si="1"/>
        <v>0.13916285714285714</v>
      </c>
      <c r="O32" s="7" t="e">
        <f t="shared" si="2"/>
        <v>#DIV/0!</v>
      </c>
      <c r="P32" s="7">
        <f t="shared" si="3"/>
        <v>99.993841100390071</v>
      </c>
      <c r="Q32" s="41"/>
      <c r="R32" s="40"/>
    </row>
    <row r="33" spans="1:19" s="4" customFormat="1" ht="21.75" customHeight="1">
      <c r="A33" s="95"/>
      <c r="B33" s="93"/>
      <c r="C33" s="66" t="s">
        <v>35</v>
      </c>
      <c r="D33" s="36" t="s">
        <v>26</v>
      </c>
      <c r="E33" s="53">
        <f>SUM(E34:E35)</f>
        <v>55700000</v>
      </c>
      <c r="F33" s="16">
        <f t="shared" ref="F33:M33" si="14">SUM(F34:F35)</f>
        <v>0</v>
      </c>
      <c r="G33" s="16">
        <f t="shared" si="14"/>
        <v>4010441</v>
      </c>
      <c r="H33" s="16">
        <f t="shared" si="14"/>
        <v>12866737</v>
      </c>
      <c r="I33" s="16">
        <f t="shared" si="14"/>
        <v>4010484</v>
      </c>
      <c r="J33" s="16">
        <f>SUM(J34:J35)</f>
        <v>12860059</v>
      </c>
      <c r="K33" s="16">
        <f t="shared" si="14"/>
        <v>0</v>
      </c>
      <c r="L33" s="16">
        <f t="shared" si="14"/>
        <v>0</v>
      </c>
      <c r="M33" s="16">
        <f t="shared" si="14"/>
        <v>6678</v>
      </c>
      <c r="N33" s="7">
        <f t="shared" si="1"/>
        <v>23.088077199281866</v>
      </c>
      <c r="O33" s="7" t="e">
        <f t="shared" si="2"/>
        <v>#DIV/0!</v>
      </c>
      <c r="P33" s="7">
        <f t="shared" si="3"/>
        <v>99.948098729304874</v>
      </c>
      <c r="Q33" s="42">
        <f>SUM(Q34:Q35)</f>
        <v>14781</v>
      </c>
      <c r="R33" s="42">
        <f>SUM(R34:R35)</f>
        <v>15530</v>
      </c>
    </row>
    <row r="34" spans="1:19" s="4" customFormat="1" ht="21.75" customHeight="1">
      <c r="A34" s="95"/>
      <c r="B34" s="93"/>
      <c r="C34" s="67"/>
      <c r="D34" s="37" t="s">
        <v>36</v>
      </c>
      <c r="E34" s="54">
        <v>20216000</v>
      </c>
      <c r="F34" s="8"/>
      <c r="G34" s="8">
        <v>512307</v>
      </c>
      <c r="H34" s="8">
        <v>6244326</v>
      </c>
      <c r="I34" s="8">
        <v>512350</v>
      </c>
      <c r="J34" s="8">
        <v>6237648</v>
      </c>
      <c r="K34" s="8">
        <v>0</v>
      </c>
      <c r="L34" s="8">
        <v>0</v>
      </c>
      <c r="M34" s="6">
        <f t="shared" ref="M34:M43" si="15">H34-J34-L34</f>
        <v>6678</v>
      </c>
      <c r="N34" s="7">
        <f t="shared" si="1"/>
        <v>30.855005935892361</v>
      </c>
      <c r="O34" s="7" t="e">
        <f t="shared" si="2"/>
        <v>#DIV/0!</v>
      </c>
      <c r="P34" s="7">
        <f t="shared" si="3"/>
        <v>99.893054910970378</v>
      </c>
      <c r="Q34" s="41">
        <v>14781</v>
      </c>
      <c r="R34" s="40">
        <v>15530</v>
      </c>
    </row>
    <row r="35" spans="1:19" s="4" customFormat="1" ht="21.75" customHeight="1">
      <c r="A35" s="95"/>
      <c r="B35" s="93"/>
      <c r="C35" s="68"/>
      <c r="D35" s="37" t="s">
        <v>60</v>
      </c>
      <c r="E35" s="54">
        <v>35484000</v>
      </c>
      <c r="F35" s="8"/>
      <c r="G35" s="8">
        <v>3498134</v>
      </c>
      <c r="H35" s="17">
        <v>6622411</v>
      </c>
      <c r="I35" s="17">
        <v>3498134</v>
      </c>
      <c r="J35" s="17">
        <v>6622411</v>
      </c>
      <c r="K35" s="8">
        <v>0</v>
      </c>
      <c r="L35" s="8">
        <v>0</v>
      </c>
      <c r="M35" s="6">
        <f t="shared" si="15"/>
        <v>0</v>
      </c>
      <c r="N35" s="7">
        <f t="shared" si="1"/>
        <v>18.663090406943976</v>
      </c>
      <c r="O35" s="7" t="e">
        <f t="shared" si="2"/>
        <v>#DIV/0!</v>
      </c>
      <c r="P35" s="7">
        <f t="shared" si="3"/>
        <v>100</v>
      </c>
      <c r="Q35" s="41"/>
      <c r="R35" s="40"/>
    </row>
    <row r="36" spans="1:19" s="4" customFormat="1" ht="21.75" customHeight="1">
      <c r="A36" s="95"/>
      <c r="B36" s="93"/>
      <c r="C36" s="61" t="s">
        <v>11</v>
      </c>
      <c r="D36" s="63"/>
      <c r="E36" s="54">
        <v>19000000</v>
      </c>
      <c r="F36" s="8"/>
      <c r="G36" s="17">
        <v>1494128</v>
      </c>
      <c r="H36" s="17">
        <v>3441721</v>
      </c>
      <c r="I36" s="17">
        <v>1494128</v>
      </c>
      <c r="J36" s="17">
        <v>3441721</v>
      </c>
      <c r="K36" s="8">
        <v>0</v>
      </c>
      <c r="L36" s="8">
        <v>0</v>
      </c>
      <c r="M36" s="6">
        <f t="shared" si="15"/>
        <v>0</v>
      </c>
      <c r="N36" s="7">
        <f t="shared" si="1"/>
        <v>18.114321052631581</v>
      </c>
      <c r="O36" s="7" t="e">
        <f t="shared" si="2"/>
        <v>#DIV/0!</v>
      </c>
      <c r="P36" s="7">
        <f t="shared" si="3"/>
        <v>100</v>
      </c>
      <c r="Q36" s="41"/>
      <c r="R36" s="40"/>
      <c r="S36" s="31"/>
    </row>
    <row r="37" spans="1:19" s="4" customFormat="1" ht="21.75" customHeight="1">
      <c r="A37" s="95"/>
      <c r="B37" s="93"/>
      <c r="C37" s="61" t="s">
        <v>37</v>
      </c>
      <c r="D37" s="63"/>
      <c r="E37" s="54">
        <v>95000000</v>
      </c>
      <c r="F37" s="8"/>
      <c r="G37" s="17">
        <v>5448753</v>
      </c>
      <c r="H37" s="17">
        <v>10435511</v>
      </c>
      <c r="I37" s="17">
        <v>5433489</v>
      </c>
      <c r="J37" s="17">
        <v>10228551</v>
      </c>
      <c r="K37" s="8">
        <v>0</v>
      </c>
      <c r="L37" s="8">
        <v>0</v>
      </c>
      <c r="M37" s="6">
        <f t="shared" si="15"/>
        <v>206960</v>
      </c>
      <c r="N37" s="7">
        <f t="shared" si="1"/>
        <v>10.766895789473683</v>
      </c>
      <c r="O37" s="7" t="e">
        <f t="shared" si="2"/>
        <v>#DIV/0!</v>
      </c>
      <c r="P37" s="7">
        <f t="shared" si="3"/>
        <v>98.016771770927164</v>
      </c>
      <c r="Q37" s="41">
        <v>2197</v>
      </c>
      <c r="R37" s="40">
        <v>3234</v>
      </c>
      <c r="S37" s="31"/>
    </row>
    <row r="38" spans="1:19" s="4" customFormat="1" ht="21.75" customHeight="1">
      <c r="A38" s="95"/>
      <c r="B38" s="93"/>
      <c r="C38" s="64" t="s">
        <v>0</v>
      </c>
      <c r="D38" s="65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S38" s="31"/>
    </row>
    <row r="39" spans="1:19" s="4" customFormat="1" ht="21.75" customHeight="1">
      <c r="A39" s="95"/>
      <c r="B39" s="93"/>
      <c r="C39" s="64" t="s">
        <v>2</v>
      </c>
      <c r="D39" s="65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S39" s="31"/>
    </row>
    <row r="40" spans="1:19" s="4" customFormat="1" ht="21.75" customHeight="1">
      <c r="A40" s="95"/>
      <c r="B40" s="93"/>
      <c r="C40" s="64" t="s">
        <v>10</v>
      </c>
      <c r="D40" s="65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S40" s="31"/>
    </row>
    <row r="41" spans="1:19" s="4" customFormat="1" ht="21.75" customHeight="1">
      <c r="A41" s="95"/>
      <c r="B41" s="93"/>
      <c r="C41" s="64" t="s">
        <v>12</v>
      </c>
      <c r="D41" s="65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S41" s="31"/>
    </row>
    <row r="42" spans="1:19" s="4" customFormat="1" ht="21.75" customHeight="1">
      <c r="A42" s="95"/>
      <c r="B42" s="93"/>
      <c r="C42" s="64" t="s">
        <v>13</v>
      </c>
      <c r="D42" s="65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S42" s="31"/>
    </row>
    <row r="43" spans="1:19" s="4" customFormat="1" ht="21.75" customHeight="1" thickBot="1">
      <c r="A43" s="95"/>
      <c r="B43" s="93"/>
      <c r="C43" s="70" t="s">
        <v>38</v>
      </c>
      <c r="D43" s="71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S43" s="31"/>
    </row>
    <row r="44" spans="1:19" s="5" customFormat="1" ht="21.75" customHeight="1">
      <c r="A44" s="90" t="s">
        <v>14</v>
      </c>
      <c r="B44" s="72" t="s">
        <v>15</v>
      </c>
      <c r="C44" s="72"/>
      <c r="D44" s="73"/>
      <c r="E44" s="57">
        <f>SUM(E45:E47)</f>
        <v>1400000</v>
      </c>
      <c r="F44" s="29">
        <f t="shared" ref="F44:M44" si="16">SUM(F45:F47)</f>
        <v>0</v>
      </c>
      <c r="G44" s="29">
        <f t="shared" si="16"/>
        <v>-167</v>
      </c>
      <c r="H44" s="29">
        <f t="shared" si="16"/>
        <v>10077192</v>
      </c>
      <c r="I44" s="29">
        <f t="shared" si="16"/>
        <v>577054</v>
      </c>
      <c r="J44" s="29">
        <f t="shared" si="16"/>
        <v>1744359</v>
      </c>
      <c r="K44" s="29">
        <f t="shared" si="16"/>
        <v>0</v>
      </c>
      <c r="L44" s="29">
        <f t="shared" si="16"/>
        <v>0</v>
      </c>
      <c r="M44" s="29">
        <f t="shared" si="16"/>
        <v>8332833</v>
      </c>
      <c r="N44" s="30">
        <f t="shared" si="1"/>
        <v>124.59707142857144</v>
      </c>
      <c r="O44" s="30" t="e">
        <f t="shared" si="2"/>
        <v>#DIV/0!</v>
      </c>
      <c r="P44" s="30">
        <f t="shared" si="3"/>
        <v>17.309970872838388</v>
      </c>
      <c r="Q44" s="46">
        <f>SUM(Q45:Q47)</f>
        <v>36285</v>
      </c>
      <c r="R44" s="46">
        <f>SUM(R45:R47)</f>
        <v>75952</v>
      </c>
      <c r="S44" s="32"/>
    </row>
    <row r="45" spans="1:19" s="4" customFormat="1" ht="21.75" customHeight="1">
      <c r="A45" s="91"/>
      <c r="B45" s="61" t="s">
        <v>16</v>
      </c>
      <c r="C45" s="62"/>
      <c r="D45" s="63"/>
      <c r="E45" s="47">
        <v>317332</v>
      </c>
      <c r="F45" s="9"/>
      <c r="G45" s="9">
        <v>2468</v>
      </c>
      <c r="H45" s="17">
        <v>1253272</v>
      </c>
      <c r="I45" s="17">
        <v>13973</v>
      </c>
      <c r="J45" s="17">
        <v>24529</v>
      </c>
      <c r="K45" s="17"/>
      <c r="L45" s="17"/>
      <c r="M45" s="6">
        <f>H45-J45-L45</f>
        <v>1228743</v>
      </c>
      <c r="N45" s="7">
        <f t="shared" si="1"/>
        <v>7.7297593687368433</v>
      </c>
      <c r="O45" s="7" t="e">
        <f t="shared" si="2"/>
        <v>#DIV/0!</v>
      </c>
      <c r="P45" s="7">
        <f t="shared" si="3"/>
        <v>1.9571968415475653</v>
      </c>
      <c r="Q45" s="41">
        <v>5419</v>
      </c>
      <c r="R45" s="40">
        <v>10389</v>
      </c>
      <c r="S45" s="31"/>
    </row>
    <row r="46" spans="1:19" s="4" customFormat="1" ht="21.75" customHeight="1">
      <c r="A46" s="91"/>
      <c r="B46" s="61" t="s">
        <v>1</v>
      </c>
      <c r="C46" s="62"/>
      <c r="D46" s="63"/>
      <c r="E46" s="47">
        <v>382668</v>
      </c>
      <c r="F46" s="9"/>
      <c r="G46" s="9">
        <v>1447</v>
      </c>
      <c r="H46" s="17">
        <v>1256794</v>
      </c>
      <c r="I46" s="17">
        <v>104722</v>
      </c>
      <c r="J46" s="17">
        <v>350324</v>
      </c>
      <c r="K46" s="17"/>
      <c r="L46" s="17"/>
      <c r="M46" s="6">
        <f>H46-J46-L46</f>
        <v>906470</v>
      </c>
      <c r="N46" s="7">
        <f t="shared" si="1"/>
        <v>91.547764641935046</v>
      </c>
      <c r="O46" s="7" t="e">
        <f t="shared" si="2"/>
        <v>#DIV/0!</v>
      </c>
      <c r="P46" s="7">
        <f t="shared" si="3"/>
        <v>27.874416968890685</v>
      </c>
      <c r="Q46" s="41">
        <v>198</v>
      </c>
      <c r="R46" s="40">
        <v>3124</v>
      </c>
      <c r="S46" s="31"/>
    </row>
    <row r="47" spans="1:19" s="4" customFormat="1" ht="21.75" customHeight="1">
      <c r="A47" s="92"/>
      <c r="B47" s="61" t="s">
        <v>17</v>
      </c>
      <c r="C47" s="62"/>
      <c r="D47" s="63"/>
      <c r="E47" s="54">
        <v>700000</v>
      </c>
      <c r="F47" s="8"/>
      <c r="G47" s="9">
        <v>-4082</v>
      </c>
      <c r="H47" s="17">
        <v>7567126</v>
      </c>
      <c r="I47" s="17">
        <v>458359</v>
      </c>
      <c r="J47" s="17">
        <v>1369506</v>
      </c>
      <c r="K47" s="17"/>
      <c r="L47" s="17"/>
      <c r="M47" s="6">
        <f>H47-J47-L47</f>
        <v>6197620</v>
      </c>
      <c r="N47" s="7">
        <f t="shared" si="1"/>
        <v>195.64371428571428</v>
      </c>
      <c r="O47" s="7" t="e">
        <f t="shared" si="2"/>
        <v>#DIV/0!</v>
      </c>
      <c r="P47" s="7">
        <f t="shared" si="3"/>
        <v>18.098099595539971</v>
      </c>
      <c r="Q47" s="41">
        <v>30668</v>
      </c>
      <c r="R47" s="40">
        <v>62439</v>
      </c>
      <c r="S47" s="31"/>
    </row>
    <row r="48" spans="1:19">
      <c r="S48" s="33"/>
    </row>
    <row r="49" spans="19:19">
      <c r="S49" s="33"/>
    </row>
    <row r="50" spans="19:19">
      <c r="S50" s="33"/>
    </row>
    <row r="51" spans="19:19">
      <c r="S51" s="33"/>
    </row>
    <row r="52" spans="19:19">
      <c r="S52" s="33"/>
    </row>
    <row r="53" spans="19:19">
      <c r="S53" s="33"/>
    </row>
    <row r="54" spans="19:19">
      <c r="S54" s="33"/>
    </row>
    <row r="55" spans="19:19">
      <c r="S55" s="33"/>
    </row>
    <row r="56" spans="19:19">
      <c r="S56" s="33"/>
    </row>
    <row r="57" spans="19:19">
      <c r="S57" s="33"/>
    </row>
    <row r="58" spans="19:19">
      <c r="S58" s="33"/>
    </row>
    <row r="59" spans="19:19">
      <c r="S59" s="33"/>
    </row>
    <row r="60" spans="19:19">
      <c r="S60" s="33"/>
    </row>
    <row r="61" spans="19:19">
      <c r="S61" s="33"/>
    </row>
    <row r="62" spans="19:19">
      <c r="S62" s="33"/>
    </row>
    <row r="63" spans="19:19">
      <c r="S63" s="33"/>
    </row>
    <row r="64" spans="19:19">
      <c r="S64" s="33"/>
    </row>
    <row r="65" spans="19:19">
      <c r="S65" s="33"/>
    </row>
    <row r="66" spans="19:19">
      <c r="S66" s="33"/>
    </row>
    <row r="67" spans="19:19">
      <c r="S67" s="33"/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2017-01-13T04:38:27Z</cp:lastPrinted>
  <dcterms:created xsi:type="dcterms:W3CDTF">1999-04-08T04:49:33Z</dcterms:created>
  <dcterms:modified xsi:type="dcterms:W3CDTF">2017-03-10T05:12:33Z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