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M47" i="18"/>
  <c r="N47"/>
  <c r="G23"/>
  <c r="M37"/>
  <c r="R23"/>
  <c r="P25"/>
  <c r="H23"/>
  <c r="K12"/>
  <c r="L12"/>
  <c r="I33"/>
  <c r="I30" s="1"/>
  <c r="I8" s="1"/>
  <c r="H33"/>
  <c r="H30" s="1"/>
  <c r="H8" s="1"/>
  <c r="M26"/>
  <c r="J33"/>
  <c r="P33" s="1"/>
  <c r="F33"/>
  <c r="F30" s="1"/>
  <c r="L44"/>
  <c r="R44"/>
  <c r="Q44"/>
  <c r="R33"/>
  <c r="R30" s="1"/>
  <c r="R8" s="1"/>
  <c r="Q33"/>
  <c r="Q30"/>
  <c r="Q8" s="1"/>
  <c r="Q23"/>
  <c r="R15"/>
  <c r="Q15"/>
  <c r="R12"/>
  <c r="R10" s="1"/>
  <c r="Q12"/>
  <c r="M45"/>
  <c r="H15"/>
  <c r="G15"/>
  <c r="N11"/>
  <c r="E12"/>
  <c r="E10" s="1"/>
  <c r="E7" s="1"/>
  <c r="F12"/>
  <c r="G12"/>
  <c r="G10" s="1"/>
  <c r="G7" s="1"/>
  <c r="H12"/>
  <c r="H10" s="1"/>
  <c r="I12"/>
  <c r="J12"/>
  <c r="O12" s="1"/>
  <c r="M13"/>
  <c r="N13"/>
  <c r="O13"/>
  <c r="P13"/>
  <c r="M14"/>
  <c r="N14"/>
  <c r="O14"/>
  <c r="P14"/>
  <c r="E15"/>
  <c r="N15" s="1"/>
  <c r="F15"/>
  <c r="I15"/>
  <c r="J15"/>
  <c r="K15"/>
  <c r="K10" s="1"/>
  <c r="K7" s="1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F10"/>
  <c r="F7" s="1"/>
  <c r="I23"/>
  <c r="K23"/>
  <c r="L23"/>
  <c r="L10"/>
  <c r="L7" s="1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E8" s="1"/>
  <c r="G33"/>
  <c r="G30" s="1"/>
  <c r="K33"/>
  <c r="K30" s="1"/>
  <c r="L33"/>
  <c r="N34"/>
  <c r="O34"/>
  <c r="P34"/>
  <c r="M35"/>
  <c r="N35"/>
  <c r="O35"/>
  <c r="P35"/>
  <c r="M36"/>
  <c r="N36"/>
  <c r="O36"/>
  <c r="P36"/>
  <c r="N37"/>
  <c r="O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N44" s="1"/>
  <c r="F44"/>
  <c r="G44"/>
  <c r="H44"/>
  <c r="I44"/>
  <c r="J44"/>
  <c r="K44"/>
  <c r="N45"/>
  <c r="O45"/>
  <c r="P45"/>
  <c r="M46"/>
  <c r="M44" s="1"/>
  <c r="N46"/>
  <c r="O46"/>
  <c r="P46"/>
  <c r="O47"/>
  <c r="P47"/>
  <c r="O26"/>
  <c r="M34"/>
  <c r="M33" s="1"/>
  <c r="M28"/>
  <c r="P28"/>
  <c r="O11"/>
  <c r="J23"/>
  <c r="O23" s="1"/>
  <c r="M25"/>
  <c r="N25"/>
  <c r="O25"/>
  <c r="M29"/>
  <c r="P29"/>
  <c r="M11"/>
  <c r="P11"/>
  <c r="L30"/>
  <c r="N12"/>
  <c r="O44"/>
  <c r="P37"/>
  <c r="N33"/>
  <c r="J10"/>
  <c r="J7" s="1"/>
  <c r="O7" s="1"/>
  <c r="P15"/>
  <c r="N23"/>
  <c r="P44"/>
  <c r="I10"/>
  <c r="M12"/>
  <c r="Q10"/>
  <c r="Q7" s="1"/>
  <c r="Q6" s="1"/>
  <c r="J30" l="1"/>
  <c r="O30" s="1"/>
  <c r="M23"/>
  <c r="P23"/>
  <c r="O15"/>
  <c r="I9"/>
  <c r="N10"/>
  <c r="G8"/>
  <c r="G9"/>
  <c r="R7"/>
  <c r="R9"/>
  <c r="P30"/>
  <c r="O10"/>
  <c r="O33"/>
  <c r="N7"/>
  <c r="E6"/>
  <c r="N30"/>
  <c r="M15"/>
  <c r="K8"/>
  <c r="K6" s="1"/>
  <c r="K9"/>
  <c r="H9"/>
  <c r="P10"/>
  <c r="H7"/>
  <c r="G6"/>
  <c r="M30"/>
  <c r="R6"/>
  <c r="F9"/>
  <c r="F8"/>
  <c r="F6" s="1"/>
  <c r="I7"/>
  <c r="I6" s="1"/>
  <c r="L9"/>
  <c r="L8"/>
  <c r="E9"/>
  <c r="Q9"/>
  <c r="J9"/>
  <c r="J8"/>
  <c r="J6" s="1"/>
  <c r="M10" l="1"/>
  <c r="L6"/>
  <c r="N6"/>
  <c r="O6"/>
  <c r="N9"/>
  <c r="P9"/>
  <c r="O9"/>
  <c r="O8"/>
  <c r="P8"/>
  <c r="N8"/>
  <c r="M9"/>
  <c r="M7"/>
  <c r="M8"/>
  <c r="P7"/>
  <c r="H6"/>
  <c r="P6" s="1"/>
  <c r="M6" l="1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<sst xmlns="http://schemas.openxmlformats.org/spreadsheetml/2006/main" count="75" uniqueCount="63">
  <si>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</si>
  <si>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</si>
  <si>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</si>
  <si>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</si>
  <si>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</si>
  <si>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</si>
  <si>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</si>
  <si>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</si>
  <si>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</si>
  <si>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</si>
  <si>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</si>
  <si>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</si>
  <si>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</si>
  <si>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</si>
  <si>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</si>
  <si>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</si>
  <si>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</si>
  <si>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</si>
  <si>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</si>
  <si>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</si>
  <si>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</si>
  <si>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</si>
  <si>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</si>
  <si>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</si>
  <si>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</si>
  <si>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</si>
  <si>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</si>
  <si>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</si>
  <si>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</si>
  <si>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</si>
  <si>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</si>
  <si>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</si>
  <si>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</si>
  <si>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</si>
  <si>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</si>
  <si>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</si>
  <si>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</si>
  <si>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</si>
  <si>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</si>
  <si>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</si>
  <si>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</si>
  <si>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</si>
  <si>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</si>
  <si>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</si>
  <si>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</si>
  <si>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</si>
  <si>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</si>
  <si>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</si>
  <si>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</si>
  <si>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</si>
  <si>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</si>
  <si>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</si>
  <si>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</si>
  <si>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</si>
  <si>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</si>
  <si>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</si>
  <si>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</si>
  <si>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</si>
  <si>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</si>
  <si>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</si>
  <si>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</si>
  <si>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</si>
  <si>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8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</si>
</sst>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H16" sqref="H1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57" t="s">
        <v>62</v>
      </c>
      <c r="H1" s="57"/>
      <c r="I1" s="57"/>
      <c r="J1" s="57"/>
      <c r="K1" s="57"/>
      <c r="L1" s="57"/>
      <c r="M1" s="57"/>
      <c r="N1" s="57"/>
      <c r="O1" s="11"/>
      <c r="P1" s="11"/>
      <c r="Q1" s="11"/>
    </row>
    <row r="2" spans="1:18" s="10" customFormat="1" ht="14.25" customHeight="1">
      <c r="E2" s="12"/>
      <c r="G2" s="57"/>
      <c r="H2" s="57"/>
      <c r="I2" s="57"/>
      <c r="J2" s="57"/>
      <c r="K2" s="57"/>
      <c r="L2" s="57"/>
      <c r="M2" s="57"/>
      <c r="N2" s="57"/>
      <c r="O2" s="13"/>
      <c r="P2" s="95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5" t="s">
        <v>41</v>
      </c>
      <c r="B4" s="74"/>
      <c r="C4" s="74"/>
      <c r="D4" s="56"/>
      <c r="E4" s="66" t="s">
        <v>42</v>
      </c>
      <c r="F4" s="66"/>
      <c r="G4" s="55" t="s">
        <v>43</v>
      </c>
      <c r="H4" s="56"/>
      <c r="I4" s="55" t="s">
        <v>44</v>
      </c>
      <c r="J4" s="56"/>
      <c r="K4" s="55" t="s">
        <v>45</v>
      </c>
      <c r="L4" s="56"/>
      <c r="M4" s="66" t="s">
        <v>46</v>
      </c>
      <c r="N4" s="66" t="s">
        <v>47</v>
      </c>
      <c r="O4" s="66"/>
      <c r="P4" s="66"/>
      <c r="Q4" s="55" t="s">
        <v>48</v>
      </c>
      <c r="R4" s="56"/>
    </row>
    <row r="5" spans="1:18" s="4" customFormat="1" ht="36" customHeight="1" thickBot="1">
      <c r="A5" s="75"/>
      <c r="B5" s="76"/>
      <c r="C5" s="76"/>
      <c r="D5" s="77"/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51</v>
      </c>
      <c r="J5" s="31" t="s">
        <v>52</v>
      </c>
      <c r="K5" s="31" t="s">
        <v>51</v>
      </c>
      <c r="L5" s="31" t="s">
        <v>52</v>
      </c>
      <c r="M5" s="86"/>
      <c r="N5" s="32" t="s">
        <v>53</v>
      </c>
      <c r="O5" s="32" t="s">
        <v>54</v>
      </c>
      <c r="P5" s="31" t="s">
        <v>55</v>
      </c>
      <c r="Q5" s="31" t="s">
        <v>51</v>
      </c>
      <c r="R5" s="31" t="s">
        <v>52</v>
      </c>
    </row>
    <row r="6" spans="1:18" s="4" customFormat="1" ht="21.75" customHeight="1">
      <c r="A6" s="71" t="s">
        <v>56</v>
      </c>
      <c r="B6" s="78" t="s">
        <v>57</v>
      </c>
      <c r="C6" s="78"/>
      <c r="D6" s="79"/>
      <c r="E6" s="45">
        <f t="shared" ref="E6:M6" si="0">SUM(E7:E8)</f>
        <v>308152000</v>
      </c>
      <c r="F6" s="22">
        <f t="shared" si="0"/>
        <v>0</v>
      </c>
      <c r="G6" s="22">
        <f>SUM(G7:G8)</f>
        <v>25321145</v>
      </c>
      <c r="H6" s="22">
        <f t="shared" si="0"/>
        <v>335452327</v>
      </c>
      <c r="I6" s="22">
        <f t="shared" si="0"/>
        <v>28216185</v>
      </c>
      <c r="J6" s="22">
        <f>SUM(J7:J8)</f>
        <v>325307810</v>
      </c>
      <c r="K6" s="22">
        <f t="shared" si="0"/>
        <v>156193</v>
      </c>
      <c r="L6" s="22">
        <f t="shared" si="0"/>
        <v>546171</v>
      </c>
      <c r="M6" s="22">
        <f t="shared" si="0"/>
        <v>9598346</v>
      </c>
      <c r="N6" s="23">
        <f t="shared" ref="N6:N47" si="1">+J6/E6*100</f>
        <v>105.56732067291466</v>
      </c>
      <c r="O6" s="23" t="e">
        <f t="shared" ref="O6:O47" si="2">+J6/F6*100</f>
        <v>#DIV/0!</v>
      </c>
      <c r="P6" s="23">
        <f t="shared" ref="P6:P47" si="3">+J6/H6*100</f>
        <v>96.975869241771576</v>
      </c>
      <c r="Q6" s="22">
        <f>SUM(Q7:Q8)</f>
        <v>156711</v>
      </c>
      <c r="R6" s="22">
        <f>SUM(R7:R8)</f>
        <v>5864975</v>
      </c>
    </row>
    <row r="7" spans="1:18" s="4" customFormat="1" ht="21.75" customHeight="1">
      <c r="A7" s="72"/>
      <c r="B7" s="80" t="s">
        <v>27</v>
      </c>
      <c r="C7" s="81"/>
      <c r="D7" s="82"/>
      <c r="E7" s="46">
        <f t="shared" ref="E7:M7" si="4">E10+E45+E46</f>
        <v>90500000</v>
      </c>
      <c r="F7" s="14">
        <f t="shared" si="4"/>
        <v>0</v>
      </c>
      <c r="G7" s="14">
        <f t="shared" si="4"/>
        <v>14062209</v>
      </c>
      <c r="H7" s="14">
        <f t="shared" si="4"/>
        <v>99643663</v>
      </c>
      <c r="I7" s="14">
        <f t="shared" si="4"/>
        <v>15404712</v>
      </c>
      <c r="J7" s="14">
        <f t="shared" si="4"/>
        <v>97120222</v>
      </c>
      <c r="K7" s="14">
        <f t="shared" si="4"/>
        <v>35794</v>
      </c>
      <c r="L7" s="14">
        <f t="shared" si="4"/>
        <v>80113</v>
      </c>
      <c r="M7" s="14">
        <f t="shared" si="4"/>
        <v>2443328</v>
      </c>
      <c r="N7" s="15">
        <f t="shared" si="1"/>
        <v>107.31516243093924</v>
      </c>
      <c r="O7" s="15" t="e">
        <f t="shared" si="2"/>
        <v>#DIV/0!</v>
      </c>
      <c r="P7" s="15">
        <f t="shared" si="3"/>
        <v>97.467534889800262</v>
      </c>
      <c r="Q7" s="14">
        <f>Q10+Q45+Q46</f>
        <v>27452</v>
      </c>
      <c r="R7" s="14">
        <f>R10+R45+R46</f>
        <v>2623855</v>
      </c>
    </row>
    <row r="8" spans="1:18" s="4" customFormat="1" ht="21.75" customHeight="1" thickBot="1">
      <c r="A8" s="73"/>
      <c r="B8" s="83" t="s">
        <v>17</v>
      </c>
      <c r="C8" s="84"/>
      <c r="D8" s="85"/>
      <c r="E8" s="47">
        <f>E30+E47</f>
        <v>217652000</v>
      </c>
      <c r="F8" s="24">
        <f t="shared" ref="F8:M8" si="5">F30+F47</f>
        <v>0</v>
      </c>
      <c r="G8" s="24">
        <f t="shared" si="5"/>
        <v>11258936</v>
      </c>
      <c r="H8" s="24">
        <f t="shared" si="5"/>
        <v>235808664</v>
      </c>
      <c r="I8" s="24">
        <f t="shared" si="5"/>
        <v>12811473</v>
      </c>
      <c r="J8" s="24">
        <f t="shared" si="5"/>
        <v>228187588</v>
      </c>
      <c r="K8" s="24">
        <f t="shared" si="5"/>
        <v>120399</v>
      </c>
      <c r="L8" s="24">
        <f t="shared" si="5"/>
        <v>466058</v>
      </c>
      <c r="M8" s="24">
        <f t="shared" si="5"/>
        <v>7155018</v>
      </c>
      <c r="N8" s="25">
        <f t="shared" si="1"/>
        <v>104.84056567364416</v>
      </c>
      <c r="O8" s="25" t="e">
        <f t="shared" si="2"/>
        <v>#DIV/0!</v>
      </c>
      <c r="P8" s="25">
        <f t="shared" si="3"/>
        <v>96.768110267568446</v>
      </c>
      <c r="Q8" s="24">
        <f>Q30+Q47</f>
        <v>129259</v>
      </c>
      <c r="R8" s="24">
        <f>R30+R47</f>
        <v>3241120</v>
      </c>
    </row>
    <row r="9" spans="1:18" s="4" customFormat="1" ht="21.75" customHeight="1">
      <c r="A9" s="91" t="s">
        <v>18</v>
      </c>
      <c r="B9" s="93" t="s">
        <v>15</v>
      </c>
      <c r="C9" s="93"/>
      <c r="D9" s="94"/>
      <c r="E9" s="48">
        <f t="shared" ref="E9:M9" si="6">SUM(E10,E30)</f>
        <v>306752000</v>
      </c>
      <c r="F9" s="20">
        <f t="shared" si="6"/>
        <v>0</v>
      </c>
      <c r="G9" s="20">
        <f t="shared" si="6"/>
        <v>25339602</v>
      </c>
      <c r="H9" s="20">
        <f t="shared" si="6"/>
        <v>327918813</v>
      </c>
      <c r="I9" s="20">
        <f t="shared" si="6"/>
        <v>28073889</v>
      </c>
      <c r="J9" s="20">
        <f t="shared" si="6"/>
        <v>324484082</v>
      </c>
      <c r="K9" s="20">
        <f t="shared" si="6"/>
        <v>584</v>
      </c>
      <c r="L9" s="20">
        <f t="shared" si="6"/>
        <v>3268</v>
      </c>
      <c r="M9" s="20">
        <f t="shared" si="6"/>
        <v>3431463</v>
      </c>
      <c r="N9" s="21">
        <f t="shared" si="1"/>
        <v>105.78059213957856</v>
      </c>
      <c r="O9" s="21" t="e">
        <f t="shared" si="2"/>
        <v>#DIV/0!</v>
      </c>
      <c r="P9" s="21">
        <f t="shared" si="3"/>
        <v>98.952566652526883</v>
      </c>
      <c r="Q9" s="20">
        <f>SUM(Q10,Q30)</f>
        <v>108832</v>
      </c>
      <c r="R9" s="20">
        <f>SUM(R10,R30)</f>
        <v>3060880</v>
      </c>
    </row>
    <row r="10" spans="1:18" s="4" customFormat="1" ht="21.75" customHeight="1">
      <c r="A10" s="92"/>
      <c r="B10" s="63" t="s">
        <v>19</v>
      </c>
      <c r="C10" s="59" t="s">
        <v>7</v>
      </c>
      <c r="D10" s="60"/>
      <c r="E10" s="49">
        <f t="shared" ref="E10:M10" si="7">SUM(E11,E12,E15,E18:E22,E23)</f>
        <v>89800000</v>
      </c>
      <c r="F10" s="6">
        <f t="shared" si="7"/>
        <v>0</v>
      </c>
      <c r="G10" s="6">
        <f t="shared" si="7"/>
        <v>14054537</v>
      </c>
      <c r="H10" s="6">
        <f t="shared" si="7"/>
        <v>97483511</v>
      </c>
      <c r="I10" s="6">
        <f t="shared" si="7"/>
        <v>15361443</v>
      </c>
      <c r="J10" s="6">
        <f t="shared" si="7"/>
        <v>96692113</v>
      </c>
      <c r="K10" s="6">
        <f t="shared" si="7"/>
        <v>128</v>
      </c>
      <c r="L10" s="6">
        <f t="shared" si="7"/>
        <v>128</v>
      </c>
      <c r="M10" s="6">
        <f t="shared" si="7"/>
        <v>791270</v>
      </c>
      <c r="N10" s="7">
        <f t="shared" si="1"/>
        <v>107.67495879732741</v>
      </c>
      <c r="O10" s="7" t="e">
        <f t="shared" si="2"/>
        <v>#DIV/0!</v>
      </c>
      <c r="P10" s="7">
        <f t="shared" si="3"/>
        <v>99.1881724489796</v>
      </c>
      <c r="Q10" s="6">
        <f>SUM(Q11,Q12,Q15,Q18:Q22,Q23)</f>
        <v>22975</v>
      </c>
      <c r="R10" s="6">
        <f>SUM(R11,R12,R15,R18:R22,R23)</f>
        <v>2204175</v>
      </c>
    </row>
    <row r="11" spans="1:18" s="4" customFormat="1" ht="21.75" customHeight="1">
      <c r="A11" s="92"/>
      <c r="B11" s="90"/>
      <c r="C11" s="58" t="s">
        <v>20</v>
      </c>
      <c r="D11" s="60"/>
      <c r="E11" s="44">
        <v>50000000</v>
      </c>
      <c r="F11" s="9"/>
      <c r="G11" s="9">
        <v>11422187</v>
      </c>
      <c r="H11" s="9">
        <v>63692627</v>
      </c>
      <c r="I11" s="9">
        <v>11426247</v>
      </c>
      <c r="J11" s="9">
        <v>63479095</v>
      </c>
      <c r="K11" s="9">
        <v>0</v>
      </c>
      <c r="L11" s="17">
        <v>0</v>
      </c>
      <c r="M11" s="6">
        <f>H11-J11-L11</f>
        <v>213532</v>
      </c>
      <c r="N11" s="7">
        <f t="shared" si="1"/>
        <v>126.95818999999999</v>
      </c>
      <c r="O11" s="7" t="e">
        <f t="shared" si="2"/>
        <v>#DIV/0!</v>
      </c>
      <c r="P11" s="7">
        <f t="shared" si="3"/>
        <v>99.664746125167667</v>
      </c>
      <c r="Q11" s="38">
        <v>13473</v>
      </c>
      <c r="R11" s="37">
        <v>2033709</v>
      </c>
    </row>
    <row r="12" spans="1:18" s="4" customFormat="1" ht="21.75" customHeight="1">
      <c r="A12" s="92"/>
      <c r="B12" s="90"/>
      <c r="C12" s="63" t="s">
        <v>58</v>
      </c>
      <c r="D12" s="33" t="s">
        <v>26</v>
      </c>
      <c r="E12" s="50">
        <f t="shared" ref="E12:M12" si="8">SUM(E13:E14)</f>
        <v>6800000</v>
      </c>
      <c r="F12" s="16">
        <f t="shared" si="8"/>
        <v>0</v>
      </c>
      <c r="G12" s="16">
        <f t="shared" si="8"/>
        <v>482578</v>
      </c>
      <c r="H12" s="16">
        <f t="shared" si="8"/>
        <v>5060303</v>
      </c>
      <c r="I12" s="16">
        <f t="shared" si="8"/>
        <v>484392</v>
      </c>
      <c r="J12" s="16">
        <f t="shared" si="8"/>
        <v>5025751</v>
      </c>
      <c r="K12" s="16">
        <f t="shared" si="8"/>
        <v>0</v>
      </c>
      <c r="L12" s="16">
        <f t="shared" si="8"/>
        <v>0</v>
      </c>
      <c r="M12" s="16">
        <f t="shared" si="8"/>
        <v>34552</v>
      </c>
      <c r="N12" s="7">
        <f t="shared" si="1"/>
        <v>73.908102941176466</v>
      </c>
      <c r="O12" s="7" t="e">
        <f t="shared" si="2"/>
        <v>#DIV/0!</v>
      </c>
      <c r="P12" s="7" t="s">
        <v>61</v>
      </c>
      <c r="Q12" s="39">
        <f>SUM(Q13:Q14)</f>
        <v>2550</v>
      </c>
      <c r="R12" s="39">
        <f>SUM(R13:R14)</f>
        <v>27299</v>
      </c>
    </row>
    <row r="13" spans="1:18" s="4" customFormat="1" ht="21.75" customHeight="1">
      <c r="A13" s="92"/>
      <c r="B13" s="90"/>
      <c r="C13" s="64"/>
      <c r="D13" s="34" t="s">
        <v>28</v>
      </c>
      <c r="E13" s="51">
        <v>5806154</v>
      </c>
      <c r="F13" s="8"/>
      <c r="G13" s="9">
        <v>464183</v>
      </c>
      <c r="H13" s="17">
        <v>4041587</v>
      </c>
      <c r="I13" s="9">
        <v>463976</v>
      </c>
      <c r="J13" s="17">
        <v>4026718</v>
      </c>
      <c r="K13" s="9">
        <v>0</v>
      </c>
      <c r="L13" s="17">
        <v>0</v>
      </c>
      <c r="M13" s="6">
        <f>H13-J13-L13</f>
        <v>14869</v>
      </c>
      <c r="N13" s="7">
        <f t="shared" si="1"/>
        <v>69.352586927594402</v>
      </c>
      <c r="O13" s="7" t="e">
        <f t="shared" si="2"/>
        <v>#DIV/0!</v>
      </c>
      <c r="P13" s="7">
        <f t="shared" si="3"/>
        <v>99.632099964692088</v>
      </c>
      <c r="Q13" s="38">
        <v>2273</v>
      </c>
      <c r="R13" s="37">
        <v>26652</v>
      </c>
    </row>
    <row r="14" spans="1:18" s="4" customFormat="1" ht="21.75" customHeight="1">
      <c r="A14" s="92"/>
      <c r="B14" s="90"/>
      <c r="C14" s="65"/>
      <c r="D14" s="34" t="s">
        <v>29</v>
      </c>
      <c r="E14" s="51">
        <v>993846</v>
      </c>
      <c r="F14" s="8"/>
      <c r="G14" s="9">
        <v>18395</v>
      </c>
      <c r="H14" s="17">
        <v>1018716</v>
      </c>
      <c r="I14" s="9">
        <v>20416</v>
      </c>
      <c r="J14" s="17">
        <v>999033</v>
      </c>
      <c r="K14" s="9">
        <v>0</v>
      </c>
      <c r="L14" s="17">
        <v>0</v>
      </c>
      <c r="M14" s="6">
        <f>H14-J14-L14</f>
        <v>19683</v>
      </c>
      <c r="N14" s="7">
        <f t="shared" si="1"/>
        <v>100.52191184549719</v>
      </c>
      <c r="O14" s="7" t="e">
        <f t="shared" si="2"/>
        <v>#DIV/0!</v>
      </c>
      <c r="P14" s="7">
        <f t="shared" si="3"/>
        <v>98.067861896740609</v>
      </c>
      <c r="Q14" s="38">
        <v>277</v>
      </c>
      <c r="R14" s="37">
        <v>647</v>
      </c>
    </row>
    <row r="15" spans="1:18" s="4" customFormat="1" ht="21.75" customHeight="1">
      <c r="A15" s="92"/>
      <c r="B15" s="90"/>
      <c r="C15" s="63" t="s">
        <v>59</v>
      </c>
      <c r="D15" s="33" t="s">
        <v>26</v>
      </c>
      <c r="E15" s="50">
        <f t="shared" ref="E15:M15" si="9">SUM(E16:E17)</f>
        <v>11000000</v>
      </c>
      <c r="F15" s="16">
        <f t="shared" si="9"/>
        <v>0</v>
      </c>
      <c r="G15" s="16">
        <f t="shared" si="9"/>
        <v>313204</v>
      </c>
      <c r="H15" s="16">
        <f t="shared" si="9"/>
        <v>11311522</v>
      </c>
      <c r="I15" s="16">
        <f t="shared" si="9"/>
        <v>1422201</v>
      </c>
      <c r="J15" s="16">
        <f t="shared" si="9"/>
        <v>11148456</v>
      </c>
      <c r="K15" s="16">
        <f t="shared" si="9"/>
        <v>0</v>
      </c>
      <c r="L15" s="16">
        <f t="shared" si="9"/>
        <v>0</v>
      </c>
      <c r="M15" s="16">
        <f t="shared" si="9"/>
        <v>163066</v>
      </c>
      <c r="N15" s="7">
        <f t="shared" si="1"/>
        <v>101.3496</v>
      </c>
      <c r="O15" s="7" t="e">
        <f t="shared" si="2"/>
        <v>#DIV/0!</v>
      </c>
      <c r="P15" s="7">
        <f t="shared" si="3"/>
        <v>98.558407966673272</v>
      </c>
      <c r="Q15" s="39">
        <f>SUM(Q16:Q17)</f>
        <v>54</v>
      </c>
      <c r="R15" s="39">
        <f>SUM(R16:R17)</f>
        <v>197</v>
      </c>
    </row>
    <row r="16" spans="1:18" s="4" customFormat="1" ht="21.75" customHeight="1">
      <c r="A16" s="92"/>
      <c r="B16" s="90"/>
      <c r="C16" s="64"/>
      <c r="D16" s="35" t="s">
        <v>30</v>
      </c>
      <c r="E16" s="51">
        <v>2433150</v>
      </c>
      <c r="F16" s="8"/>
      <c r="G16" s="17">
        <v>301438</v>
      </c>
      <c r="H16" s="17">
        <v>2329705</v>
      </c>
      <c r="I16" s="17">
        <v>302229</v>
      </c>
      <c r="J16" s="17">
        <v>2328983</v>
      </c>
      <c r="K16" s="17">
        <v>0</v>
      </c>
      <c r="L16" s="17">
        <v>0</v>
      </c>
      <c r="M16" s="6">
        <f t="shared" ref="M16:M22" si="10">H16-J16-L16</f>
        <v>722</v>
      </c>
      <c r="N16" s="7">
        <f t="shared" si="1"/>
        <v>95.718841830548868</v>
      </c>
      <c r="O16" s="7" t="e">
        <f t="shared" si="2"/>
        <v>#DIV/0!</v>
      </c>
      <c r="P16" s="7">
        <f t="shared" si="3"/>
        <v>99.969008951777155</v>
      </c>
      <c r="Q16" s="38">
        <v>0</v>
      </c>
      <c r="R16" s="37">
        <v>6</v>
      </c>
    </row>
    <row r="17" spans="1:18" s="4" customFormat="1" ht="21.75" customHeight="1">
      <c r="A17" s="92"/>
      <c r="B17" s="90"/>
      <c r="C17" s="65"/>
      <c r="D17" s="35" t="s">
        <v>31</v>
      </c>
      <c r="E17" s="51">
        <v>8566850</v>
      </c>
      <c r="F17" s="8"/>
      <c r="G17" s="17">
        <v>11766</v>
      </c>
      <c r="H17" s="17">
        <v>8981817</v>
      </c>
      <c r="I17" s="17">
        <v>1119972</v>
      </c>
      <c r="J17" s="17">
        <v>8819473</v>
      </c>
      <c r="K17" s="17"/>
      <c r="L17" s="17"/>
      <c r="M17" s="6">
        <f t="shared" si="10"/>
        <v>162344</v>
      </c>
      <c r="N17" s="7">
        <f t="shared" si="1"/>
        <v>102.94884350724011</v>
      </c>
      <c r="O17" s="7" t="e">
        <f t="shared" si="2"/>
        <v>#DIV/0!</v>
      </c>
      <c r="P17" s="7">
        <f t="shared" si="3"/>
        <v>98.192526077963961</v>
      </c>
      <c r="Q17" s="38">
        <v>54</v>
      </c>
      <c r="R17" s="37">
        <v>191</v>
      </c>
    </row>
    <row r="18" spans="1:18" s="4" customFormat="1" ht="21.75" customHeight="1">
      <c r="A18" s="92"/>
      <c r="B18" s="90"/>
      <c r="C18" s="58" t="s">
        <v>32</v>
      </c>
      <c r="D18" s="60"/>
      <c r="E18" s="51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8"/>
      <c r="R18" s="37"/>
    </row>
    <row r="19" spans="1:18" s="4" customFormat="1" ht="21.75" customHeight="1">
      <c r="A19" s="92"/>
      <c r="B19" s="90"/>
      <c r="C19" s="61" t="s">
        <v>21</v>
      </c>
      <c r="D19" s="62"/>
      <c r="E19" s="51"/>
      <c r="F19" s="8"/>
      <c r="G19" s="8">
        <v>6943</v>
      </c>
      <c r="H19" s="17">
        <v>56567</v>
      </c>
      <c r="I19" s="17">
        <v>6932</v>
      </c>
      <c r="J19" s="17">
        <v>56556</v>
      </c>
      <c r="K19" s="17">
        <v>0</v>
      </c>
      <c r="L19" s="17">
        <v>0</v>
      </c>
      <c r="M19" s="6">
        <f t="shared" si="10"/>
        <v>11</v>
      </c>
      <c r="N19" s="7" t="e">
        <f t="shared" si="1"/>
        <v>#DIV/0!</v>
      </c>
      <c r="O19" s="7" t="e">
        <f t="shared" si="2"/>
        <v>#DIV/0!</v>
      </c>
      <c r="P19" s="7">
        <f t="shared" si="3"/>
        <v>99.98055403327028</v>
      </c>
      <c r="Q19" s="38">
        <v>250</v>
      </c>
      <c r="R19" s="37">
        <v>1105</v>
      </c>
    </row>
    <row r="20" spans="1:18" s="4" customFormat="1" ht="21.75" customHeight="1">
      <c r="A20" s="92"/>
      <c r="B20" s="90"/>
      <c r="C20" s="61" t="s">
        <v>22</v>
      </c>
      <c r="D20" s="62"/>
      <c r="E20" s="51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8"/>
      <c r="R20" s="37"/>
    </row>
    <row r="21" spans="1:18" s="4" customFormat="1" ht="21.75" customHeight="1">
      <c r="A21" s="92"/>
      <c r="B21" s="90"/>
      <c r="C21" s="61" t="s">
        <v>23</v>
      </c>
      <c r="D21" s="62"/>
      <c r="E21" s="51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8"/>
      <c r="R21" s="37"/>
    </row>
    <row r="22" spans="1:18" s="4" customFormat="1" ht="21.75" customHeight="1">
      <c r="A22" s="92"/>
      <c r="B22" s="90"/>
      <c r="C22" s="61" t="s">
        <v>24</v>
      </c>
      <c r="D22" s="62"/>
      <c r="E22" s="51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8"/>
      <c r="R22" s="37"/>
    </row>
    <row r="23" spans="1:18" s="4" customFormat="1" ht="21.75" customHeight="1">
      <c r="A23" s="92"/>
      <c r="B23" s="90"/>
      <c r="C23" s="63" t="s">
        <v>33</v>
      </c>
      <c r="D23" s="33" t="s">
        <v>26</v>
      </c>
      <c r="E23" s="49">
        <f>SUM(E24:E29)</f>
        <v>22000000</v>
      </c>
      <c r="F23" s="6">
        <f t="shared" ref="F23:M23" si="11">SUM(F24:F29)</f>
        <v>0</v>
      </c>
      <c r="G23" s="6">
        <f t="shared" si="11"/>
        <v>1829625</v>
      </c>
      <c r="H23" s="6">
        <f t="shared" si="11"/>
        <v>17362492</v>
      </c>
      <c r="I23" s="6">
        <f t="shared" si="11"/>
        <v>2021671</v>
      </c>
      <c r="J23" s="6">
        <f t="shared" si="11"/>
        <v>16982255</v>
      </c>
      <c r="K23" s="6">
        <f t="shared" si="11"/>
        <v>128</v>
      </c>
      <c r="L23" s="6">
        <f t="shared" si="11"/>
        <v>128</v>
      </c>
      <c r="M23" s="6">
        <f t="shared" si="11"/>
        <v>380109</v>
      </c>
      <c r="N23" s="7">
        <f t="shared" si="1"/>
        <v>77.192068181818186</v>
      </c>
      <c r="O23" s="7" t="e">
        <f t="shared" si="2"/>
        <v>#DIV/0!</v>
      </c>
      <c r="P23" s="7">
        <f t="shared" si="3"/>
        <v>97.810009070126569</v>
      </c>
      <c r="Q23" s="40">
        <f>SUM(Q24:Q29)</f>
        <v>6648</v>
      </c>
      <c r="R23" s="40">
        <f>SUM(R24:R29)</f>
        <v>141865</v>
      </c>
    </row>
    <row r="24" spans="1:18" s="4" customFormat="1" ht="21.75" customHeight="1">
      <c r="A24" s="92"/>
      <c r="B24" s="90"/>
      <c r="C24" s="64"/>
      <c r="D24" s="36" t="s">
        <v>39</v>
      </c>
      <c r="E24" s="52">
        <v>2509000</v>
      </c>
      <c r="F24" s="8"/>
      <c r="G24" s="17">
        <v>719871</v>
      </c>
      <c r="H24" s="37">
        <v>4017717</v>
      </c>
      <c r="I24" s="17">
        <v>719606</v>
      </c>
      <c r="J24" s="37">
        <v>4007535</v>
      </c>
      <c r="K24" s="17"/>
      <c r="L24" s="17"/>
      <c r="M24" s="6">
        <f t="shared" ref="M24:M29" si="12">H24-J24-L24</f>
        <v>10182</v>
      </c>
      <c r="N24" s="7">
        <f t="shared" si="1"/>
        <v>159.72638501394977</v>
      </c>
      <c r="O24" s="7" t="e">
        <f t="shared" si="2"/>
        <v>#DIV/0!</v>
      </c>
      <c r="P24" s="7">
        <f t="shared" si="3"/>
        <v>99.746572493781912</v>
      </c>
      <c r="Q24" s="38">
        <v>979</v>
      </c>
      <c r="R24" s="37">
        <v>75937</v>
      </c>
    </row>
    <row r="25" spans="1:18" s="4" customFormat="1" ht="21.75" customHeight="1">
      <c r="A25" s="92"/>
      <c r="B25" s="90"/>
      <c r="C25" s="64"/>
      <c r="D25" s="36" t="s">
        <v>34</v>
      </c>
      <c r="E25" s="52">
        <v>1828000</v>
      </c>
      <c r="F25" s="8"/>
      <c r="G25" s="17">
        <v>79808</v>
      </c>
      <c r="H25" s="37">
        <v>683956</v>
      </c>
      <c r="I25" s="17">
        <v>79771</v>
      </c>
      <c r="J25" s="37">
        <v>680989</v>
      </c>
      <c r="K25" s="17"/>
      <c r="L25" s="17"/>
      <c r="M25" s="6">
        <f t="shared" si="12"/>
        <v>2967</v>
      </c>
      <c r="N25" s="7">
        <f t="shared" si="1"/>
        <v>37.253227571115971</v>
      </c>
      <c r="O25" s="7" t="e">
        <f t="shared" si="2"/>
        <v>#DIV/0!</v>
      </c>
      <c r="P25" s="7">
        <f t="shared" si="3"/>
        <v>99.56620016492289</v>
      </c>
      <c r="Q25" s="38">
        <v>496</v>
      </c>
      <c r="R25" s="37">
        <v>5464</v>
      </c>
    </row>
    <row r="26" spans="1:18" s="4" customFormat="1" ht="21.75" customHeight="1">
      <c r="A26" s="92"/>
      <c r="B26" s="90"/>
      <c r="C26" s="64"/>
      <c r="D26" s="36" t="s">
        <v>25</v>
      </c>
      <c r="E26" s="52">
        <v>86000</v>
      </c>
      <c r="F26" s="8"/>
      <c r="G26" s="17">
        <v>184117</v>
      </c>
      <c r="H26" s="37">
        <v>184342</v>
      </c>
      <c r="I26" s="17">
        <v>139723</v>
      </c>
      <c r="J26" s="37">
        <v>139918</v>
      </c>
      <c r="K26" s="17"/>
      <c r="L26" s="17"/>
      <c r="M26" s="6">
        <f t="shared" si="12"/>
        <v>44424</v>
      </c>
      <c r="N26" s="7">
        <f t="shared" si="1"/>
        <v>162.69534883720931</v>
      </c>
      <c r="O26" s="7" t="e">
        <f t="shared" si="2"/>
        <v>#DIV/0!</v>
      </c>
      <c r="P26" s="7">
        <f t="shared" si="3"/>
        <v>75.901313862277718</v>
      </c>
      <c r="Q26" s="38">
        <v>28</v>
      </c>
      <c r="R26" s="37">
        <v>28</v>
      </c>
    </row>
    <row r="27" spans="1:18" s="4" customFormat="1" ht="21.75" customHeight="1">
      <c r="A27" s="92"/>
      <c r="B27" s="90"/>
      <c r="C27" s="64"/>
      <c r="D27" s="36" t="s">
        <v>3</v>
      </c>
      <c r="E27" s="52">
        <v>3065000</v>
      </c>
      <c r="F27" s="8"/>
      <c r="G27" s="17">
        <v>10227</v>
      </c>
      <c r="H27" s="37">
        <v>2000909</v>
      </c>
      <c r="I27" s="17">
        <v>193687</v>
      </c>
      <c r="J27" s="37">
        <v>1918756</v>
      </c>
      <c r="K27" s="17"/>
      <c r="L27" s="17"/>
      <c r="M27" s="6">
        <f t="shared" si="12"/>
        <v>82153</v>
      </c>
      <c r="N27" s="7">
        <f t="shared" si="1"/>
        <v>62.602153344208809</v>
      </c>
      <c r="O27" s="7" t="e">
        <f t="shared" si="2"/>
        <v>#DIV/0!</v>
      </c>
      <c r="P27" s="7">
        <f t="shared" si="3"/>
        <v>95.894216078792198</v>
      </c>
      <c r="Q27" s="38">
        <v>52</v>
      </c>
      <c r="R27" s="37">
        <v>9913</v>
      </c>
    </row>
    <row r="28" spans="1:18" s="4" customFormat="1" ht="21.75" customHeight="1">
      <c r="A28" s="92"/>
      <c r="B28" s="90"/>
      <c r="C28" s="64"/>
      <c r="D28" s="36" t="s">
        <v>4</v>
      </c>
      <c r="E28" s="52">
        <v>5926000</v>
      </c>
      <c r="F28" s="8"/>
      <c r="G28" s="17">
        <v>-2017</v>
      </c>
      <c r="H28" s="37">
        <v>4399552</v>
      </c>
      <c r="I28" s="17">
        <v>51265</v>
      </c>
      <c r="J28" s="37">
        <v>4159041</v>
      </c>
      <c r="K28" s="17">
        <v>128</v>
      </c>
      <c r="L28" s="17">
        <v>128</v>
      </c>
      <c r="M28" s="6">
        <f t="shared" si="12"/>
        <v>240383</v>
      </c>
      <c r="N28" s="7">
        <f t="shared" si="1"/>
        <v>70.182939588255138</v>
      </c>
      <c r="O28" s="7" t="e">
        <f t="shared" si="2"/>
        <v>#DIV/0!</v>
      </c>
      <c r="P28" s="7">
        <f t="shared" si="3"/>
        <v>94.533284298037628</v>
      </c>
      <c r="Q28" s="38">
        <v>5093</v>
      </c>
      <c r="R28" s="37">
        <v>50523</v>
      </c>
    </row>
    <row r="29" spans="1:18" s="4" customFormat="1" ht="21.75" customHeight="1">
      <c r="A29" s="92"/>
      <c r="B29" s="90"/>
      <c r="C29" s="65"/>
      <c r="D29" s="36" t="s">
        <v>5</v>
      </c>
      <c r="E29" s="52">
        <v>8586000</v>
      </c>
      <c r="F29" s="8"/>
      <c r="G29" s="17">
        <v>837619</v>
      </c>
      <c r="H29" s="37">
        <v>6076016</v>
      </c>
      <c r="I29" s="17">
        <v>837619</v>
      </c>
      <c r="J29" s="37">
        <v>6076016</v>
      </c>
      <c r="K29" s="17"/>
      <c r="L29" s="17"/>
      <c r="M29" s="6">
        <f t="shared" si="12"/>
        <v>0</v>
      </c>
      <c r="N29" s="7">
        <f t="shared" si="1"/>
        <v>70.766550197996736</v>
      </c>
      <c r="O29" s="7" t="e">
        <f t="shared" si="2"/>
        <v>#DIV/0!</v>
      </c>
      <c r="P29" s="7">
        <f t="shared" si="3"/>
        <v>100</v>
      </c>
      <c r="Q29" s="38"/>
      <c r="R29" s="37"/>
    </row>
    <row r="30" spans="1:18" s="5" customFormat="1" ht="21.75" customHeight="1">
      <c r="A30" s="92"/>
      <c r="B30" s="63" t="s">
        <v>6</v>
      </c>
      <c r="C30" s="59" t="s">
        <v>7</v>
      </c>
      <c r="D30" s="60"/>
      <c r="E30" s="49">
        <f>SUM(E31,E32,E33,E36:E43)</f>
        <v>216952000</v>
      </c>
      <c r="F30" s="6">
        <f t="shared" ref="F30:M30" si="13">SUM(F31,F32,F33,F36:F43)</f>
        <v>0</v>
      </c>
      <c r="G30" s="6">
        <f t="shared" si="13"/>
        <v>11285065</v>
      </c>
      <c r="H30" s="6">
        <f>SUM(H31,H32,H33,H36:H43)</f>
        <v>230435302</v>
      </c>
      <c r="I30" s="6">
        <f t="shared" si="13"/>
        <v>12712446</v>
      </c>
      <c r="J30" s="6">
        <f t="shared" si="13"/>
        <v>227791969</v>
      </c>
      <c r="K30" s="6">
        <f t="shared" si="13"/>
        <v>456</v>
      </c>
      <c r="L30" s="6">
        <f t="shared" si="13"/>
        <v>3140</v>
      </c>
      <c r="M30" s="6">
        <f t="shared" si="13"/>
        <v>2640193</v>
      </c>
      <c r="N30" s="7">
        <f t="shared" si="1"/>
        <v>104.99648263210295</v>
      </c>
      <c r="O30" s="7" t="e">
        <f t="shared" si="2"/>
        <v>#DIV/0!</v>
      </c>
      <c r="P30" s="7">
        <f t="shared" si="3"/>
        <v>98.852895811944649</v>
      </c>
      <c r="Q30" s="40">
        <f>SUM(Q31,Q32,Q33,Q36:Q43)</f>
        <v>85857</v>
      </c>
      <c r="R30" s="40">
        <f>SUM(R31,R32,R33,R36:R43)</f>
        <v>856705</v>
      </c>
    </row>
    <row r="31" spans="1:18" s="4" customFormat="1" ht="21.75" customHeight="1">
      <c r="A31" s="92"/>
      <c r="B31" s="90"/>
      <c r="C31" s="58" t="s">
        <v>8</v>
      </c>
      <c r="D31" s="60"/>
      <c r="E31" s="51">
        <v>12252000</v>
      </c>
      <c r="F31" s="8"/>
      <c r="G31" s="17">
        <v>2846893</v>
      </c>
      <c r="H31" s="17">
        <v>11094384</v>
      </c>
      <c r="I31" s="17">
        <v>2403430</v>
      </c>
      <c r="J31" s="17">
        <v>10650434</v>
      </c>
      <c r="K31" s="17">
        <v>0</v>
      </c>
      <c r="L31" s="17">
        <v>0</v>
      </c>
      <c r="M31" s="6">
        <f>H31-J31-L31</f>
        <v>443950</v>
      </c>
      <c r="N31" s="7">
        <f t="shared" si="1"/>
        <v>86.928126020241592</v>
      </c>
      <c r="O31" s="7" t="e">
        <f t="shared" si="2"/>
        <v>#DIV/0!</v>
      </c>
      <c r="P31" s="7">
        <f t="shared" si="3"/>
        <v>95.998425870242102</v>
      </c>
      <c r="Q31" s="38">
        <v>4217</v>
      </c>
      <c r="R31" s="37">
        <v>23804</v>
      </c>
    </row>
    <row r="32" spans="1:18" s="4" customFormat="1" ht="21.75" customHeight="1">
      <c r="A32" s="92"/>
      <c r="B32" s="90"/>
      <c r="C32" s="58" t="s">
        <v>9</v>
      </c>
      <c r="D32" s="60"/>
      <c r="E32" s="51">
        <v>35000000</v>
      </c>
      <c r="F32" s="8"/>
      <c r="G32" s="17">
        <v>66344</v>
      </c>
      <c r="H32" s="17">
        <v>16697529</v>
      </c>
      <c r="I32" s="17">
        <v>1679624</v>
      </c>
      <c r="J32" s="17">
        <v>16022743</v>
      </c>
      <c r="K32" s="17">
        <v>0</v>
      </c>
      <c r="L32" s="17">
        <v>0</v>
      </c>
      <c r="M32" s="6">
        <f>H32-J32-L32</f>
        <v>674786</v>
      </c>
      <c r="N32" s="7">
        <f t="shared" si="1"/>
        <v>45.779265714285714</v>
      </c>
      <c r="O32" s="7" t="e">
        <f t="shared" si="2"/>
        <v>#DIV/0!</v>
      </c>
      <c r="P32" s="7">
        <f t="shared" si="3"/>
        <v>95.958767312217276</v>
      </c>
      <c r="Q32" s="38">
        <v>420</v>
      </c>
      <c r="R32" s="37">
        <v>49872</v>
      </c>
    </row>
    <row r="33" spans="1:18" s="4" customFormat="1" ht="21.75" customHeight="1">
      <c r="A33" s="92"/>
      <c r="B33" s="90"/>
      <c r="C33" s="63" t="s">
        <v>35</v>
      </c>
      <c r="D33" s="33" t="s">
        <v>26</v>
      </c>
      <c r="E33" s="50">
        <f>SUM(E34:E35)</f>
        <v>55700000</v>
      </c>
      <c r="F33" s="16">
        <f t="shared" ref="F33:M33" si="14">SUM(F34:F35)</f>
        <v>0</v>
      </c>
      <c r="G33" s="16">
        <f t="shared" si="14"/>
        <v>3232063</v>
      </c>
      <c r="H33" s="16">
        <f t="shared" si="14"/>
        <v>41073045</v>
      </c>
      <c r="I33" s="16">
        <f t="shared" si="14"/>
        <v>3427324</v>
      </c>
      <c r="J33" s="16">
        <f>SUM(J34:J35)</f>
        <v>40190303</v>
      </c>
      <c r="K33" s="16">
        <f t="shared" si="14"/>
        <v>456</v>
      </c>
      <c r="L33" s="16">
        <f t="shared" si="14"/>
        <v>477</v>
      </c>
      <c r="M33" s="16">
        <f t="shared" si="14"/>
        <v>882265</v>
      </c>
      <c r="N33" s="7">
        <f t="shared" si="1"/>
        <v>72.15494254937164</v>
      </c>
      <c r="O33" s="7" t="e">
        <f t="shared" si="2"/>
        <v>#DIV/0!</v>
      </c>
      <c r="P33" s="7">
        <f t="shared" si="3"/>
        <v>97.850799715482509</v>
      </c>
      <c r="Q33" s="39">
        <f>SUM(Q34:Q35)</f>
        <v>22167</v>
      </c>
      <c r="R33" s="39">
        <f>SUM(R34:R35)</f>
        <v>185325</v>
      </c>
    </row>
    <row r="34" spans="1:18" s="4" customFormat="1" ht="21.75" customHeight="1">
      <c r="A34" s="92"/>
      <c r="B34" s="90"/>
      <c r="C34" s="64"/>
      <c r="D34" s="34" t="s">
        <v>36</v>
      </c>
      <c r="E34" s="51">
        <v>20216000</v>
      </c>
      <c r="F34" s="8"/>
      <c r="G34" s="8">
        <v>-11736</v>
      </c>
      <c r="H34" s="8">
        <v>15802352</v>
      </c>
      <c r="I34" s="8">
        <v>183525</v>
      </c>
      <c r="J34" s="8">
        <v>14919610</v>
      </c>
      <c r="K34" s="8">
        <v>456</v>
      </c>
      <c r="L34" s="8">
        <v>477</v>
      </c>
      <c r="M34" s="6">
        <f t="shared" ref="M34:M43" si="15">H34-J34-L34</f>
        <v>882265</v>
      </c>
      <c r="N34" s="7">
        <f t="shared" si="1"/>
        <v>73.80099920854768</v>
      </c>
      <c r="O34" s="7" t="e">
        <f t="shared" si="2"/>
        <v>#DIV/0!</v>
      </c>
      <c r="P34" s="7">
        <f t="shared" si="3"/>
        <v>94.413856873964079</v>
      </c>
      <c r="Q34" s="38">
        <v>22167</v>
      </c>
      <c r="R34" s="37">
        <v>185325</v>
      </c>
    </row>
    <row r="35" spans="1:18" s="4" customFormat="1" ht="21.75" customHeight="1">
      <c r="A35" s="92"/>
      <c r="B35" s="90"/>
      <c r="C35" s="65"/>
      <c r="D35" s="34" t="s">
        <v>60</v>
      </c>
      <c r="E35" s="51">
        <v>35484000</v>
      </c>
      <c r="F35" s="8"/>
      <c r="G35" s="8">
        <v>3243799</v>
      </c>
      <c r="H35" s="17">
        <v>25270693</v>
      </c>
      <c r="I35" s="17">
        <v>3243799</v>
      </c>
      <c r="J35" s="17">
        <v>25270693</v>
      </c>
      <c r="K35" s="8">
        <v>0</v>
      </c>
      <c r="L35" s="8">
        <v>0</v>
      </c>
      <c r="M35" s="6">
        <f t="shared" si="15"/>
        <v>0</v>
      </c>
      <c r="N35" s="7">
        <f t="shared" si="1"/>
        <v>71.217148574005179</v>
      </c>
      <c r="O35" s="7" t="e">
        <f t="shared" si="2"/>
        <v>#DIV/0!</v>
      </c>
      <c r="P35" s="7">
        <f t="shared" si="3"/>
        <v>100</v>
      </c>
      <c r="Q35" s="38"/>
      <c r="R35" s="37"/>
    </row>
    <row r="36" spans="1:18" s="4" customFormat="1" ht="21.75" customHeight="1">
      <c r="A36" s="92"/>
      <c r="B36" s="90"/>
      <c r="C36" s="58" t="s">
        <v>11</v>
      </c>
      <c r="D36" s="60"/>
      <c r="E36" s="51">
        <v>19000000</v>
      </c>
      <c r="F36" s="8"/>
      <c r="G36" s="17">
        <v>1904168</v>
      </c>
      <c r="H36" s="17">
        <v>14211085</v>
      </c>
      <c r="I36" s="17">
        <v>1904168</v>
      </c>
      <c r="J36" s="17">
        <v>14211085</v>
      </c>
      <c r="K36" s="8">
        <v>0</v>
      </c>
      <c r="L36" s="8">
        <v>0</v>
      </c>
      <c r="M36" s="6">
        <f t="shared" si="15"/>
        <v>0</v>
      </c>
      <c r="N36" s="7">
        <f t="shared" si="1"/>
        <v>74.795184210526315</v>
      </c>
      <c r="O36" s="7" t="e">
        <f t="shared" si="2"/>
        <v>#DIV/0!</v>
      </c>
      <c r="P36" s="7">
        <f t="shared" si="3"/>
        <v>100</v>
      </c>
      <c r="Q36" s="38"/>
      <c r="R36" s="37"/>
    </row>
    <row r="37" spans="1:18" s="4" customFormat="1" ht="21.75" customHeight="1">
      <c r="A37" s="92"/>
      <c r="B37" s="90"/>
      <c r="C37" s="58" t="s">
        <v>37</v>
      </c>
      <c r="D37" s="60"/>
      <c r="E37" s="51">
        <v>95000000</v>
      </c>
      <c r="F37" s="8"/>
      <c r="G37" s="17">
        <v>3235597</v>
      </c>
      <c r="H37" s="17">
        <v>147359259</v>
      </c>
      <c r="I37" s="17">
        <v>3297900</v>
      </c>
      <c r="J37" s="17">
        <v>146717404</v>
      </c>
      <c r="K37" s="8">
        <v>0</v>
      </c>
      <c r="L37" s="8">
        <v>2663</v>
      </c>
      <c r="M37" s="6">
        <f t="shared" si="15"/>
        <v>639192</v>
      </c>
      <c r="N37" s="7">
        <f t="shared" si="1"/>
        <v>154.43937263157895</v>
      </c>
      <c r="O37" s="7" t="e">
        <f t="shared" si="2"/>
        <v>#DIV/0!</v>
      </c>
      <c r="P37" s="7">
        <f t="shared" si="3"/>
        <v>99.564428455764698</v>
      </c>
      <c r="Q37" s="38">
        <v>59053</v>
      </c>
      <c r="R37" s="37">
        <v>597704</v>
      </c>
    </row>
    <row r="38" spans="1:18" s="4" customFormat="1" ht="21.75" customHeight="1">
      <c r="A38" s="92"/>
      <c r="B38" s="90"/>
      <c r="C38" s="61" t="s">
        <v>0</v>
      </c>
      <c r="D38" s="62"/>
      <c r="E38" s="51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8"/>
      <c r="R38" s="37"/>
    </row>
    <row r="39" spans="1:18" s="4" customFormat="1" ht="21.75" customHeight="1">
      <c r="A39" s="92"/>
      <c r="B39" s="90"/>
      <c r="C39" s="61" t="s">
        <v>2</v>
      </c>
      <c r="D39" s="62"/>
      <c r="E39" s="51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8"/>
      <c r="R39" s="37"/>
    </row>
    <row r="40" spans="1:18" s="4" customFormat="1" ht="21.75" customHeight="1">
      <c r="A40" s="92"/>
      <c r="B40" s="90"/>
      <c r="C40" s="61" t="s">
        <v>10</v>
      </c>
      <c r="D40" s="62"/>
      <c r="E40" s="51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8"/>
      <c r="R40" s="37"/>
    </row>
    <row r="41" spans="1:18" s="4" customFormat="1" ht="21.75" customHeight="1">
      <c r="A41" s="92"/>
      <c r="B41" s="90"/>
      <c r="C41" s="61" t="s">
        <v>12</v>
      </c>
      <c r="D41" s="62"/>
      <c r="E41" s="51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8"/>
      <c r="R41" s="37"/>
    </row>
    <row r="42" spans="1:18" s="4" customFormat="1" ht="21.75" customHeight="1">
      <c r="A42" s="92"/>
      <c r="B42" s="90"/>
      <c r="C42" s="61" t="s">
        <v>13</v>
      </c>
      <c r="D42" s="62"/>
      <c r="E42" s="51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8"/>
      <c r="R42" s="37"/>
    </row>
    <row r="43" spans="1:18" s="4" customFormat="1" ht="21.75" customHeight="1" thickBot="1">
      <c r="A43" s="92"/>
      <c r="B43" s="90"/>
      <c r="C43" s="67" t="s">
        <v>38</v>
      </c>
      <c r="D43" s="68"/>
      <c r="E43" s="53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1"/>
      <c r="R43" s="42"/>
    </row>
    <row r="44" spans="1:18" s="5" customFormat="1" ht="21.75" customHeight="1">
      <c r="A44" s="87" t="s">
        <v>14</v>
      </c>
      <c r="B44" s="69" t="s">
        <v>15</v>
      </c>
      <c r="C44" s="69"/>
      <c r="D44" s="70"/>
      <c r="E44" s="54">
        <f>SUM(E45:E47)</f>
        <v>1400000</v>
      </c>
      <c r="F44" s="29">
        <f t="shared" ref="F44:M44" si="16">SUM(F45:F47)</f>
        <v>0</v>
      </c>
      <c r="G44" s="29">
        <f t="shared" si="16"/>
        <v>-18457</v>
      </c>
      <c r="H44" s="29">
        <f t="shared" si="16"/>
        <v>7533514</v>
      </c>
      <c r="I44" s="29">
        <f t="shared" si="16"/>
        <v>142296</v>
      </c>
      <c r="J44" s="29">
        <f t="shared" si="16"/>
        <v>823728</v>
      </c>
      <c r="K44" s="29">
        <f t="shared" si="16"/>
        <v>155609</v>
      </c>
      <c r="L44" s="29">
        <f t="shared" si="16"/>
        <v>542903</v>
      </c>
      <c r="M44" s="29">
        <f t="shared" si="16"/>
        <v>6166883</v>
      </c>
      <c r="N44" s="30">
        <f t="shared" si="1"/>
        <v>58.837714285714284</v>
      </c>
      <c r="O44" s="30" t="e">
        <f t="shared" si="2"/>
        <v>#DIV/0!</v>
      </c>
      <c r="P44" s="30">
        <f t="shared" si="3"/>
        <v>10.934180251075395</v>
      </c>
      <c r="Q44" s="43">
        <f>SUM(Q45:Q47)</f>
        <v>47879</v>
      </c>
      <c r="R44" s="43">
        <f>SUM(R45:R47)</f>
        <v>2804095</v>
      </c>
    </row>
    <row r="45" spans="1:18" s="4" customFormat="1" ht="21.75" customHeight="1">
      <c r="A45" s="88"/>
      <c r="B45" s="58" t="s">
        <v>16</v>
      </c>
      <c r="C45" s="59"/>
      <c r="D45" s="60"/>
      <c r="E45" s="44">
        <v>317332</v>
      </c>
      <c r="F45" s="9"/>
      <c r="G45" s="9">
        <v>7059</v>
      </c>
      <c r="H45" s="17">
        <v>927458</v>
      </c>
      <c r="I45" s="17">
        <v>15911</v>
      </c>
      <c r="J45" s="17">
        <v>-168512</v>
      </c>
      <c r="K45" s="17">
        <v>20840</v>
      </c>
      <c r="L45" s="17">
        <v>41890</v>
      </c>
      <c r="M45" s="6">
        <f>H45-J45-L45</f>
        <v>1054080</v>
      </c>
      <c r="N45" s="7">
        <f t="shared" si="1"/>
        <v>-53.102744129177012</v>
      </c>
      <c r="O45" s="7" t="e">
        <f t="shared" si="2"/>
        <v>#DIV/0!</v>
      </c>
      <c r="P45" s="7">
        <f t="shared" si="3"/>
        <v>-18.169232461200398</v>
      </c>
      <c r="Q45" s="38">
        <v>4164</v>
      </c>
      <c r="R45" s="37">
        <v>383911</v>
      </c>
    </row>
    <row r="46" spans="1:18" s="4" customFormat="1" ht="21.75" customHeight="1">
      <c r="A46" s="88"/>
      <c r="B46" s="58" t="s">
        <v>1</v>
      </c>
      <c r="C46" s="59"/>
      <c r="D46" s="60"/>
      <c r="E46" s="44">
        <v>382668</v>
      </c>
      <c r="F46" s="9"/>
      <c r="G46" s="9">
        <v>613</v>
      </c>
      <c r="H46" s="17">
        <v>1232694</v>
      </c>
      <c r="I46" s="17">
        <v>27358</v>
      </c>
      <c r="J46" s="17">
        <v>596621</v>
      </c>
      <c r="K46" s="17">
        <v>14826</v>
      </c>
      <c r="L46" s="17">
        <v>38095</v>
      </c>
      <c r="M46" s="6">
        <f>H46-J46-L46</f>
        <v>597978</v>
      </c>
      <c r="N46" s="7">
        <f t="shared" si="1"/>
        <v>155.9108679063836</v>
      </c>
      <c r="O46" s="7" t="e">
        <f t="shared" si="2"/>
        <v>#DIV/0!</v>
      </c>
      <c r="P46" s="7">
        <f t="shared" si="3"/>
        <v>48.399765067405212</v>
      </c>
      <c r="Q46" s="38">
        <v>313</v>
      </c>
      <c r="R46" s="37">
        <v>35769</v>
      </c>
    </row>
    <row r="47" spans="1:18" s="4" customFormat="1" ht="21.75" customHeight="1">
      <c r="A47" s="89"/>
      <c r="B47" s="58" t="s">
        <v>17</v>
      </c>
      <c r="C47" s="59"/>
      <c r="D47" s="60"/>
      <c r="E47" s="51">
        <v>700000</v>
      </c>
      <c r="F47" s="8"/>
      <c r="G47" s="9">
        <v>-26129</v>
      </c>
      <c r="H47" s="17">
        <v>5373362</v>
      </c>
      <c r="I47" s="17">
        <v>99027</v>
      </c>
      <c r="J47" s="17">
        <v>395619</v>
      </c>
      <c r="K47" s="17">
        <v>119943</v>
      </c>
      <c r="L47" s="17">
        <v>462918</v>
      </c>
      <c r="M47" s="6">
        <f>H47-J47-L47</f>
        <v>4514825</v>
      </c>
      <c r="N47" s="7">
        <f t="shared" si="1"/>
        <v>56.516999999999996</v>
      </c>
      <c r="O47" s="7" t="e">
        <f t="shared" si="2"/>
        <v>#DIV/0!</v>
      </c>
      <c r="P47" s="7">
        <f t="shared" si="3"/>
        <v>7.3625971970621</v>
      </c>
      <c r="Q47" s="38">
        <v>43402</v>
      </c>
      <c r="R47" s="37">
        <v>2384415</v>
      </c>
    </row>
  </sheetData>
  <mergeCells count="44"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A6:A8"/>
    <mergeCell ref="I4:J4"/>
    <mergeCell ref="A4:D5"/>
    <mergeCell ref="B6:D6"/>
    <mergeCell ref="B7:D7"/>
    <mergeCell ref="B8:D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C19:D19"/>
    <mergeCell ref="G4:H4"/>
    <mergeCell ref="K4:L4"/>
  </mergeCells>
  <phoneticPr fontId="2" type="noConversion"/>
  <pageMargins left="0.5" right="0.2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2017-09-04T11:44:05Z</cp:lastPrinted>
  <dcterms:created xsi:type="dcterms:W3CDTF">1999-04-08T04:49:33Z</dcterms:created>
  <dcterms:modified xsi:type="dcterms:W3CDTF">2017-09-05T23:40:25Z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