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M47" i="18"/>
  <c r="N47"/>
  <c r="G23"/>
  <c r="M37"/>
  <c r="R23"/>
  <c r="P25"/>
  <c r="H23"/>
  <c r="K12"/>
  <c r="L12"/>
  <c r="I33"/>
  <c r="I30" s="1"/>
  <c r="I8" s="1"/>
  <c r="H33"/>
  <c r="M26"/>
  <c r="J33"/>
  <c r="J30" s="1"/>
  <c r="F33"/>
  <c r="F30" s="1"/>
  <c r="F8" s="1"/>
  <c r="L44"/>
  <c r="R44"/>
  <c r="Q44"/>
  <c r="R33"/>
  <c r="R30" s="1"/>
  <c r="Q33"/>
  <c r="Q30" s="1"/>
  <c r="Q23"/>
  <c r="R15"/>
  <c r="Q15"/>
  <c r="Q10" s="1"/>
  <c r="Q7" s="1"/>
  <c r="R12"/>
  <c r="Q12"/>
  <c r="M45"/>
  <c r="H15"/>
  <c r="G15"/>
  <c r="N11"/>
  <c r="E12"/>
  <c r="E10" s="1"/>
  <c r="E7" s="1"/>
  <c r="F12"/>
  <c r="G12"/>
  <c r="G10" s="1"/>
  <c r="H12"/>
  <c r="I12"/>
  <c r="I10" s="1"/>
  <c r="J12"/>
  <c r="O12" s="1"/>
  <c r="M13"/>
  <c r="N13"/>
  <c r="O13"/>
  <c r="P13"/>
  <c r="M14"/>
  <c r="N14"/>
  <c r="O14"/>
  <c r="P14"/>
  <c r="E15"/>
  <c r="F15"/>
  <c r="I15"/>
  <c r="J15"/>
  <c r="K15"/>
  <c r="L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I23"/>
  <c r="K23"/>
  <c r="K10" s="1"/>
  <c r="L23"/>
  <c r="M24"/>
  <c r="N24"/>
  <c r="O24"/>
  <c r="P24"/>
  <c r="N26"/>
  <c r="P26"/>
  <c r="M27"/>
  <c r="N27"/>
  <c r="O27"/>
  <c r="P27"/>
  <c r="N28"/>
  <c r="O28"/>
  <c r="N29"/>
  <c r="O29"/>
  <c r="M31"/>
  <c r="N31"/>
  <c r="O31"/>
  <c r="P31"/>
  <c r="M32"/>
  <c r="N32"/>
  <c r="O32"/>
  <c r="P32"/>
  <c r="E33"/>
  <c r="E30" s="1"/>
  <c r="E8" s="1"/>
  <c r="G33"/>
  <c r="G30" s="1"/>
  <c r="G8" s="1"/>
  <c r="K33"/>
  <c r="K30" s="1"/>
  <c r="K8" s="1"/>
  <c r="L33"/>
  <c r="N34"/>
  <c r="O34"/>
  <c r="P34"/>
  <c r="M35"/>
  <c r="N35"/>
  <c r="O35"/>
  <c r="P35"/>
  <c r="M36"/>
  <c r="N36"/>
  <c r="O36"/>
  <c r="P36"/>
  <c r="N37"/>
  <c r="O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I44"/>
  <c r="J44"/>
  <c r="K44"/>
  <c r="N45"/>
  <c r="O45"/>
  <c r="P45"/>
  <c r="M46"/>
  <c r="N46"/>
  <c r="O46"/>
  <c r="P46"/>
  <c r="O47"/>
  <c r="P47"/>
  <c r="O26"/>
  <c r="M34"/>
  <c r="M28"/>
  <c r="P28"/>
  <c r="O11"/>
  <c r="J23"/>
  <c r="M25"/>
  <c r="M23" s="1"/>
  <c r="N25"/>
  <c r="O25"/>
  <c r="M29"/>
  <c r="P29"/>
  <c r="M11"/>
  <c r="P11"/>
  <c r="P37"/>
  <c r="H30"/>
  <c r="H8"/>
  <c r="N15"/>
  <c r="M12"/>
  <c r="H10"/>
  <c r="H9" s="1"/>
  <c r="R10"/>
  <c r="R7" s="1"/>
  <c r="O15"/>
  <c r="O44"/>
  <c r="N44"/>
  <c r="O23"/>
  <c r="J8" l="1"/>
  <c r="P30"/>
  <c r="I7"/>
  <c r="I6" s="1"/>
  <c r="I9"/>
  <c r="M15"/>
  <c r="P33"/>
  <c r="N33"/>
  <c r="O33"/>
  <c r="N23"/>
  <c r="M33"/>
  <c r="M30" s="1"/>
  <c r="M8" s="1"/>
  <c r="P44"/>
  <c r="P15"/>
  <c r="F10"/>
  <c r="G9"/>
  <c r="G7"/>
  <c r="G6" s="1"/>
  <c r="F7"/>
  <c r="F6" s="1"/>
  <c r="F9"/>
  <c r="P8"/>
  <c r="N8"/>
  <c r="M10"/>
  <c r="R8"/>
  <c r="R6" s="1"/>
  <c r="E6"/>
  <c r="H7"/>
  <c r="H6" s="1"/>
  <c r="J10"/>
  <c r="N12"/>
  <c r="L30"/>
  <c r="M44"/>
  <c r="L10"/>
  <c r="N30"/>
  <c r="O30"/>
  <c r="P23"/>
  <c r="L7"/>
  <c r="O8"/>
  <c r="Q8"/>
  <c r="Q6" s="1"/>
  <c r="Q9"/>
  <c r="K7"/>
  <c r="K6" s="1"/>
  <c r="K9"/>
  <c r="R9"/>
  <c r="E9"/>
  <c r="L8" l="1"/>
  <c r="M7"/>
  <c r="M9"/>
  <c r="O10"/>
  <c r="J7"/>
  <c r="P10"/>
  <c r="J9"/>
  <c r="N10"/>
  <c r="L9"/>
  <c r="O9" l="1"/>
  <c r="P9"/>
  <c r="P7"/>
  <c r="J6"/>
  <c r="N7"/>
  <c r="O7"/>
  <c r="M6"/>
  <c r="N9"/>
  <c r="L6"/>
  <c r="O6" l="1"/>
  <c r="N6"/>
  <c r="P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<sst xmlns="http://schemas.openxmlformats.org/spreadsheetml/2006/main" count="75" uniqueCount="63">
  <si>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</si>
  <si>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</si>
  <si>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</si>
  <si>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</si>
  <si>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</si>
  <si>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</si>
  <si>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</si>
  <si>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</si>
  <si>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</si>
  <si>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</si>
  <si>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</si>
  <si>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</si>
  <si>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</si>
  <si>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</si>
  <si>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</si>
  <si>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</si>
  <si>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</si>
  <si>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</si>
  <si>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</si>
  <si>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</si>
  <si>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</si>
  <si>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</si>
  <si>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</si>
  <si>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</si>
  <si>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</si>
  <si>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</si>
  <si>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</si>
  <si>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</si>
  <si>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</si>
  <si>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</si>
  <si>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</si>
  <si>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</si>
  <si>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</si>
  <si>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</si>
  <si>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</si>
  <si>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</si>
  <si>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</si>
  <si>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</si>
  <si>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</si>
  <si>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</si>
  <si>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</si>
  <si>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</si>
  <si>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</si>
  <si>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</si>
  <si>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</si>
  <si>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</si>
  <si>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</si>
  <si>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</si>
  <si>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</si>
  <si>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</si>
  <si>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</si>
  <si>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</si>
  <si>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</si>
  <si>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</si>
  <si>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</si>
  <si>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</si>
  <si>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</si>
  <si>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</si>
  <si>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</si>
  <si>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</si>
  <si>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</si>
  <si>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</si>
  <si>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10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</si>
</sst>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0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41" fontId="10" fillId="0" borderId="1" xfId="7" applyFont="1" applyBorder="1" applyAlignment="1">
      <alignment vertical="center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22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5" borderId="23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0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G12" sqref="G1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19"/>
      <c r="G1" s="96" t="s">
        <v>62</v>
      </c>
      <c r="H1" s="96"/>
      <c r="I1" s="96"/>
      <c r="J1" s="96"/>
      <c r="K1" s="96"/>
      <c r="L1" s="96"/>
      <c r="M1" s="96"/>
      <c r="N1" s="96"/>
      <c r="O1" s="11"/>
      <c r="P1" s="11"/>
      <c r="Q1" s="11"/>
    </row>
    <row r="2" spans="1:18" s="10" customFormat="1" ht="14.25" customHeight="1">
      <c r="E2" s="12"/>
      <c r="G2" s="96"/>
      <c r="H2" s="96"/>
      <c r="I2" s="96"/>
      <c r="J2" s="96"/>
      <c r="K2" s="96"/>
      <c r="L2" s="96"/>
      <c r="M2" s="96"/>
      <c r="N2" s="96"/>
      <c r="O2" s="13"/>
      <c r="P2" s="99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9" t="s">
        <v>41</v>
      </c>
      <c r="B4" s="78"/>
      <c r="C4" s="78"/>
      <c r="D4" s="60"/>
      <c r="E4" s="61" t="s">
        <v>42</v>
      </c>
      <c r="F4" s="61"/>
      <c r="G4" s="59" t="s">
        <v>43</v>
      </c>
      <c r="H4" s="60"/>
      <c r="I4" s="59" t="s">
        <v>44</v>
      </c>
      <c r="J4" s="60"/>
      <c r="K4" s="59" t="s">
        <v>45</v>
      </c>
      <c r="L4" s="60"/>
      <c r="M4" s="61" t="s">
        <v>46</v>
      </c>
      <c r="N4" s="61" t="s">
        <v>47</v>
      </c>
      <c r="O4" s="61"/>
      <c r="P4" s="61"/>
      <c r="Q4" s="59" t="s">
        <v>48</v>
      </c>
      <c r="R4" s="60"/>
    </row>
    <row r="5" spans="1:18" s="4" customFormat="1" ht="36" customHeight="1" thickBot="1">
      <c r="A5" s="79"/>
      <c r="B5" s="80"/>
      <c r="C5" s="80"/>
      <c r="D5" s="81"/>
      <c r="E5" s="34" t="s">
        <v>49</v>
      </c>
      <c r="F5" s="34" t="s">
        <v>50</v>
      </c>
      <c r="G5" s="34" t="s">
        <v>51</v>
      </c>
      <c r="H5" s="34" t="s">
        <v>52</v>
      </c>
      <c r="I5" s="34" t="s">
        <v>51</v>
      </c>
      <c r="J5" s="34" t="s">
        <v>52</v>
      </c>
      <c r="K5" s="34" t="s">
        <v>51</v>
      </c>
      <c r="L5" s="34" t="s">
        <v>52</v>
      </c>
      <c r="M5" s="62"/>
      <c r="N5" s="35" t="s">
        <v>53</v>
      </c>
      <c r="O5" s="35" t="s">
        <v>54</v>
      </c>
      <c r="P5" s="34" t="s">
        <v>55</v>
      </c>
      <c r="Q5" s="34" t="s">
        <v>51</v>
      </c>
      <c r="R5" s="34" t="s">
        <v>52</v>
      </c>
    </row>
    <row r="6" spans="1:18" s="4" customFormat="1" ht="21.75" customHeight="1">
      <c r="A6" s="75" t="s">
        <v>56</v>
      </c>
      <c r="B6" s="82" t="s">
        <v>57</v>
      </c>
      <c r="C6" s="82"/>
      <c r="D6" s="83"/>
      <c r="E6" s="48">
        <f t="shared" ref="E6:M6" si="0">SUM(E7:E8)</f>
        <v>308152000</v>
      </c>
      <c r="F6" s="22">
        <f t="shared" si="0"/>
        <v>319105000</v>
      </c>
      <c r="G6" s="22">
        <f>SUM(G7:G8)</f>
        <v>20714436</v>
      </c>
      <c r="H6" s="22">
        <f t="shared" si="0"/>
        <v>398582151</v>
      </c>
      <c r="I6" s="22">
        <f t="shared" si="0"/>
        <v>33058679</v>
      </c>
      <c r="J6" s="22">
        <f>SUM(J7:J8)</f>
        <v>387846955</v>
      </c>
      <c r="K6" s="22">
        <f t="shared" si="0"/>
        <v>13137</v>
      </c>
      <c r="L6" s="22">
        <f t="shared" si="0"/>
        <v>1141334</v>
      </c>
      <c r="M6" s="22">
        <f t="shared" si="0"/>
        <v>9593862</v>
      </c>
      <c r="N6" s="23">
        <f t="shared" ref="N6:N47" si="1">+J6/E6*100</f>
        <v>125.86222221501077</v>
      </c>
      <c r="O6" s="23">
        <f t="shared" ref="O6:O47" si="2">+J6/F6*100</f>
        <v>121.54211153068739</v>
      </c>
      <c r="P6" s="23">
        <f t="shared" ref="P6:P47" si="3">+J6/H6*100</f>
        <v>97.306654105542222</v>
      </c>
      <c r="Q6" s="22">
        <f>SUM(Q7:Q8)</f>
        <v>148064</v>
      </c>
      <c r="R6" s="22">
        <f>SUM(R7:R8)</f>
        <v>6096413</v>
      </c>
    </row>
    <row r="7" spans="1:18" s="4" customFormat="1" ht="21.75" customHeight="1">
      <c r="A7" s="76"/>
      <c r="B7" s="84" t="s">
        <v>27</v>
      </c>
      <c r="C7" s="85"/>
      <c r="D7" s="86"/>
      <c r="E7" s="49">
        <f t="shared" ref="E7:M7" si="4">E10+E45+E46</f>
        <v>90500000</v>
      </c>
      <c r="F7" s="14">
        <f t="shared" si="4"/>
        <v>90500000</v>
      </c>
      <c r="G7" s="14">
        <f t="shared" si="4"/>
        <v>9232633</v>
      </c>
      <c r="H7" s="14">
        <f t="shared" si="4"/>
        <v>120526378</v>
      </c>
      <c r="I7" s="14">
        <f t="shared" si="4"/>
        <v>10821590</v>
      </c>
      <c r="J7" s="14">
        <f t="shared" si="4"/>
        <v>117969848</v>
      </c>
      <c r="K7" s="14">
        <f t="shared" si="4"/>
        <v>1957</v>
      </c>
      <c r="L7" s="14">
        <f t="shared" si="4"/>
        <v>453467</v>
      </c>
      <c r="M7" s="14">
        <f t="shared" si="4"/>
        <v>2103063</v>
      </c>
      <c r="N7" s="15">
        <f t="shared" si="1"/>
        <v>130.3534232044199</v>
      </c>
      <c r="O7" s="15">
        <f t="shared" si="2"/>
        <v>130.3534232044199</v>
      </c>
      <c r="P7" s="15">
        <f t="shared" si="3"/>
        <v>97.878862666892715</v>
      </c>
      <c r="Q7" s="14">
        <f>Q10+Q45+Q46</f>
        <v>30853</v>
      </c>
      <c r="R7" s="14">
        <f>R10+R45+R46</f>
        <v>2694562</v>
      </c>
    </row>
    <row r="8" spans="1:18" s="4" customFormat="1" ht="21.75" customHeight="1" thickBot="1">
      <c r="A8" s="77"/>
      <c r="B8" s="87" t="s">
        <v>17</v>
      </c>
      <c r="C8" s="88"/>
      <c r="D8" s="89"/>
      <c r="E8" s="50">
        <f>E30+E47</f>
        <v>217652000</v>
      </c>
      <c r="F8" s="24">
        <f t="shared" ref="F8:M8" si="5">F30+F47</f>
        <v>228605000</v>
      </c>
      <c r="G8" s="24">
        <f t="shared" si="5"/>
        <v>11481803</v>
      </c>
      <c r="H8" s="24">
        <f t="shared" si="5"/>
        <v>278055773</v>
      </c>
      <c r="I8" s="24">
        <f t="shared" si="5"/>
        <v>22237089</v>
      </c>
      <c r="J8" s="24">
        <f t="shared" si="5"/>
        <v>269877107</v>
      </c>
      <c r="K8" s="24">
        <f t="shared" si="5"/>
        <v>11180</v>
      </c>
      <c r="L8" s="24">
        <f t="shared" si="5"/>
        <v>687867</v>
      </c>
      <c r="M8" s="24">
        <f t="shared" si="5"/>
        <v>7490799</v>
      </c>
      <c r="N8" s="25">
        <f t="shared" si="1"/>
        <v>123.99477468619631</v>
      </c>
      <c r="O8" s="25">
        <f t="shared" si="2"/>
        <v>118.05389514665035</v>
      </c>
      <c r="P8" s="25">
        <f t="shared" si="3"/>
        <v>97.058623918590598</v>
      </c>
      <c r="Q8" s="24">
        <f>Q30+Q47</f>
        <v>117211</v>
      </c>
      <c r="R8" s="24">
        <f>R30+R47</f>
        <v>3401851</v>
      </c>
    </row>
    <row r="9" spans="1:18" s="4" customFormat="1" ht="21.75" customHeight="1">
      <c r="A9" s="68" t="s">
        <v>18</v>
      </c>
      <c r="B9" s="73" t="s">
        <v>15</v>
      </c>
      <c r="C9" s="73"/>
      <c r="D9" s="74"/>
      <c r="E9" s="51">
        <f t="shared" ref="E9:M9" si="6">SUM(E10,E30)</f>
        <v>306752000</v>
      </c>
      <c r="F9" s="20">
        <f t="shared" si="6"/>
        <v>317705000</v>
      </c>
      <c r="G9" s="20">
        <f t="shared" si="6"/>
        <v>20763614</v>
      </c>
      <c r="H9" s="20">
        <f t="shared" si="6"/>
        <v>391073289</v>
      </c>
      <c r="I9" s="20">
        <f t="shared" si="6"/>
        <v>33010078</v>
      </c>
      <c r="J9" s="20">
        <f t="shared" si="6"/>
        <v>386798597</v>
      </c>
      <c r="K9" s="20">
        <f t="shared" si="6"/>
        <v>46</v>
      </c>
      <c r="L9" s="20">
        <f t="shared" si="6"/>
        <v>100058</v>
      </c>
      <c r="M9" s="20">
        <f t="shared" si="6"/>
        <v>4174634</v>
      </c>
      <c r="N9" s="21">
        <f t="shared" si="1"/>
        <v>126.09489000886708</v>
      </c>
      <c r="O9" s="21">
        <f t="shared" si="2"/>
        <v>121.74772099903998</v>
      </c>
      <c r="P9" s="21">
        <f t="shared" si="3"/>
        <v>98.906933273062279</v>
      </c>
      <c r="Q9" s="20">
        <f>SUM(Q10,Q30)</f>
        <v>62504</v>
      </c>
      <c r="R9" s="20">
        <f>SUM(R10,R30)</f>
        <v>3190936</v>
      </c>
    </row>
    <row r="10" spans="1:18" s="4" customFormat="1" ht="21.75" customHeight="1">
      <c r="A10" s="69"/>
      <c r="B10" s="66" t="s">
        <v>19</v>
      </c>
      <c r="C10" s="70" t="s">
        <v>7</v>
      </c>
      <c r="D10" s="71"/>
      <c r="E10" s="52">
        <f t="shared" ref="E10:M10" si="7">SUM(E11,E12,E15,E18:E22,E23)</f>
        <v>89800000</v>
      </c>
      <c r="F10" s="6">
        <f t="shared" si="7"/>
        <v>89800000</v>
      </c>
      <c r="G10" s="6">
        <f t="shared" si="7"/>
        <v>9226692</v>
      </c>
      <c r="H10" s="6">
        <f t="shared" si="7"/>
        <v>118354357</v>
      </c>
      <c r="I10" s="6">
        <f t="shared" si="7"/>
        <v>10787653</v>
      </c>
      <c r="J10" s="6">
        <f t="shared" si="7"/>
        <v>117467230</v>
      </c>
      <c r="K10" s="6">
        <f t="shared" si="7"/>
        <v>74</v>
      </c>
      <c r="L10" s="6">
        <f t="shared" si="7"/>
        <v>6273</v>
      </c>
      <c r="M10" s="6">
        <f t="shared" si="7"/>
        <v>880854</v>
      </c>
      <c r="N10" s="7">
        <f t="shared" si="1"/>
        <v>130.80983296213807</v>
      </c>
      <c r="O10" s="7">
        <f t="shared" si="2"/>
        <v>130.80983296213807</v>
      </c>
      <c r="P10" s="7">
        <f t="shared" si="3"/>
        <v>99.250448380197781</v>
      </c>
      <c r="Q10" s="6">
        <f>SUM(Q11,Q12,Q15,Q18:Q22,Q23)</f>
        <v>29315</v>
      </c>
      <c r="R10" s="6">
        <f>SUM(R11,R12,R15,R18:R22,R23)</f>
        <v>2269297</v>
      </c>
    </row>
    <row r="11" spans="1:18" s="4" customFormat="1" ht="21.75" customHeight="1">
      <c r="A11" s="69"/>
      <c r="B11" s="67"/>
      <c r="C11" s="72" t="s">
        <v>20</v>
      </c>
      <c r="D11" s="71"/>
      <c r="E11" s="47">
        <v>50000000</v>
      </c>
      <c r="F11" s="9">
        <v>50000000</v>
      </c>
      <c r="G11" s="9">
        <v>6271073</v>
      </c>
      <c r="H11" s="9">
        <v>77100746</v>
      </c>
      <c r="I11" s="9">
        <v>6298171</v>
      </c>
      <c r="J11" s="9">
        <v>76802349</v>
      </c>
      <c r="K11" s="9">
        <v>0</v>
      </c>
      <c r="L11" s="17">
        <v>0</v>
      </c>
      <c r="M11" s="6">
        <f>H11-J11-L11</f>
        <v>298397</v>
      </c>
      <c r="N11" s="7">
        <f t="shared" si="1"/>
        <v>153.60469800000001</v>
      </c>
      <c r="O11" s="7">
        <f t="shared" si="2"/>
        <v>153.60469800000001</v>
      </c>
      <c r="P11" s="7">
        <f t="shared" si="3"/>
        <v>99.61297780439115</v>
      </c>
      <c r="Q11" s="41">
        <v>24761</v>
      </c>
      <c r="R11" s="40">
        <v>2086191</v>
      </c>
    </row>
    <row r="12" spans="1:18" s="4" customFormat="1" ht="21.75" customHeight="1">
      <c r="A12" s="69"/>
      <c r="B12" s="67"/>
      <c r="C12" s="66" t="s">
        <v>58</v>
      </c>
      <c r="D12" s="36" t="s">
        <v>26</v>
      </c>
      <c r="E12" s="53">
        <f t="shared" ref="E12:M12" si="8">SUM(E13:E14)</f>
        <v>6800000</v>
      </c>
      <c r="F12" s="16">
        <f t="shared" si="8"/>
        <v>6800000</v>
      </c>
      <c r="G12" s="16">
        <f t="shared" si="8"/>
        <v>328323</v>
      </c>
      <c r="H12" s="16">
        <f t="shared" si="8"/>
        <v>5897678</v>
      </c>
      <c r="I12" s="16">
        <f t="shared" si="8"/>
        <v>328315</v>
      </c>
      <c r="J12" s="16">
        <f t="shared" si="8"/>
        <v>5862780</v>
      </c>
      <c r="K12" s="16">
        <f t="shared" si="8"/>
        <v>0</v>
      </c>
      <c r="L12" s="16">
        <f t="shared" si="8"/>
        <v>46</v>
      </c>
      <c r="M12" s="16">
        <f t="shared" si="8"/>
        <v>34852</v>
      </c>
      <c r="N12" s="7">
        <f t="shared" si="1"/>
        <v>86.217352941176472</v>
      </c>
      <c r="O12" s="7">
        <f t="shared" si="2"/>
        <v>86.217352941176472</v>
      </c>
      <c r="P12" s="7" t="s">
        <v>61</v>
      </c>
      <c r="Q12" s="42">
        <f>SUM(Q13:Q14)</f>
        <v>437</v>
      </c>
      <c r="R12" s="42">
        <f>SUM(R13:R14)</f>
        <v>28663</v>
      </c>
    </row>
    <row r="13" spans="1:18" s="4" customFormat="1" ht="21.75" customHeight="1">
      <c r="A13" s="69"/>
      <c r="B13" s="67"/>
      <c r="C13" s="97"/>
      <c r="D13" s="37" t="s">
        <v>28</v>
      </c>
      <c r="E13" s="54">
        <v>5806154</v>
      </c>
      <c r="F13" s="8">
        <v>5806154</v>
      </c>
      <c r="G13" s="9">
        <v>305283</v>
      </c>
      <c r="H13" s="17">
        <v>4835328</v>
      </c>
      <c r="I13" s="9">
        <v>305084</v>
      </c>
      <c r="J13" s="17">
        <v>4818832</v>
      </c>
      <c r="K13" s="9">
        <v>0</v>
      </c>
      <c r="L13" s="17">
        <v>0</v>
      </c>
      <c r="M13" s="6">
        <f>H13-J13-L13</f>
        <v>16496</v>
      </c>
      <c r="N13" s="7">
        <f t="shared" si="1"/>
        <v>82.995249523178344</v>
      </c>
      <c r="O13" s="7">
        <f t="shared" si="2"/>
        <v>82.995249523178344</v>
      </c>
      <c r="P13" s="7">
        <f t="shared" si="3"/>
        <v>99.658844239728921</v>
      </c>
      <c r="Q13" s="41">
        <v>437</v>
      </c>
      <c r="R13" s="40">
        <v>27913</v>
      </c>
    </row>
    <row r="14" spans="1:18" s="4" customFormat="1" ht="21.75" customHeight="1">
      <c r="A14" s="69"/>
      <c r="B14" s="67"/>
      <c r="C14" s="98"/>
      <c r="D14" s="37" t="s">
        <v>29</v>
      </c>
      <c r="E14" s="54">
        <v>993846</v>
      </c>
      <c r="F14" s="8">
        <v>993846</v>
      </c>
      <c r="G14" s="9">
        <v>23040</v>
      </c>
      <c r="H14" s="17">
        <v>1062350</v>
      </c>
      <c r="I14" s="9">
        <v>23231</v>
      </c>
      <c r="J14" s="17">
        <v>1043948</v>
      </c>
      <c r="K14" s="9">
        <v>0</v>
      </c>
      <c r="L14" s="17">
        <v>46</v>
      </c>
      <c r="M14" s="6">
        <f>H14-J14-L14</f>
        <v>18356</v>
      </c>
      <c r="N14" s="7">
        <f t="shared" si="1"/>
        <v>105.04122369059191</v>
      </c>
      <c r="O14" s="7">
        <f t="shared" si="2"/>
        <v>105.04122369059191</v>
      </c>
      <c r="P14" s="7">
        <f t="shared" si="3"/>
        <v>98.267802513296004</v>
      </c>
      <c r="Q14" s="41">
        <v>0</v>
      </c>
      <c r="R14" s="40">
        <v>750</v>
      </c>
    </row>
    <row r="15" spans="1:18" s="4" customFormat="1" ht="21.75" customHeight="1">
      <c r="A15" s="69"/>
      <c r="B15" s="67"/>
      <c r="C15" s="66" t="s">
        <v>59</v>
      </c>
      <c r="D15" s="36" t="s">
        <v>26</v>
      </c>
      <c r="E15" s="53">
        <f t="shared" ref="E15:M15" si="9">SUM(E16:E17)</f>
        <v>11000000</v>
      </c>
      <c r="F15" s="16">
        <f t="shared" si="9"/>
        <v>11000000</v>
      </c>
      <c r="G15" s="16">
        <f t="shared" si="9"/>
        <v>534669</v>
      </c>
      <c r="H15" s="16">
        <f t="shared" si="9"/>
        <v>12239102</v>
      </c>
      <c r="I15" s="16">
        <f t="shared" si="9"/>
        <v>695596</v>
      </c>
      <c r="J15" s="16">
        <f t="shared" si="9"/>
        <v>12102581</v>
      </c>
      <c r="K15" s="16">
        <f t="shared" si="9"/>
        <v>0</v>
      </c>
      <c r="L15" s="16">
        <f t="shared" si="9"/>
        <v>4926</v>
      </c>
      <c r="M15" s="16">
        <f t="shared" si="9"/>
        <v>131595</v>
      </c>
      <c r="N15" s="7">
        <f t="shared" si="1"/>
        <v>110.02346363636364</v>
      </c>
      <c r="O15" s="7">
        <f t="shared" si="2"/>
        <v>110.02346363636364</v>
      </c>
      <c r="P15" s="7">
        <f t="shared" si="3"/>
        <v>98.884550516859818</v>
      </c>
      <c r="Q15" s="42">
        <f>SUM(Q16:Q17)</f>
        <v>19</v>
      </c>
      <c r="R15" s="42">
        <f>SUM(R16:R17)</f>
        <v>676</v>
      </c>
    </row>
    <row r="16" spans="1:18" s="4" customFormat="1" ht="21.75" customHeight="1">
      <c r="A16" s="69"/>
      <c r="B16" s="67"/>
      <c r="C16" s="97"/>
      <c r="D16" s="38" t="s">
        <v>30</v>
      </c>
      <c r="E16" s="54">
        <v>2433150</v>
      </c>
      <c r="F16" s="8">
        <v>2433150</v>
      </c>
      <c r="G16" s="17">
        <v>532695</v>
      </c>
      <c r="H16" s="17">
        <v>2862399</v>
      </c>
      <c r="I16" s="17">
        <v>531245</v>
      </c>
      <c r="J16" s="17">
        <v>2860238</v>
      </c>
      <c r="K16" s="17">
        <v>0</v>
      </c>
      <c r="L16" s="17">
        <v>0</v>
      </c>
      <c r="M16" s="6">
        <f t="shared" ref="M16:M22" si="10">H16-J16-L16</f>
        <v>2161</v>
      </c>
      <c r="N16" s="7">
        <f t="shared" si="1"/>
        <v>117.55288412140641</v>
      </c>
      <c r="O16" s="7">
        <f t="shared" si="2"/>
        <v>117.55288412140641</v>
      </c>
      <c r="P16" s="7">
        <f t="shared" si="3"/>
        <v>99.924503886425342</v>
      </c>
      <c r="Q16" s="41">
        <v>0</v>
      </c>
      <c r="R16" s="40">
        <v>6</v>
      </c>
    </row>
    <row r="17" spans="1:18" s="4" customFormat="1" ht="21.75" customHeight="1">
      <c r="A17" s="69"/>
      <c r="B17" s="67"/>
      <c r="C17" s="98"/>
      <c r="D17" s="38" t="s">
        <v>31</v>
      </c>
      <c r="E17" s="54">
        <v>8566850</v>
      </c>
      <c r="F17" s="8">
        <v>8566850</v>
      </c>
      <c r="G17" s="17">
        <v>1974</v>
      </c>
      <c r="H17" s="17">
        <v>9376703</v>
      </c>
      <c r="I17" s="17">
        <v>164351</v>
      </c>
      <c r="J17" s="17">
        <v>9242343</v>
      </c>
      <c r="K17" s="17">
        <v>0</v>
      </c>
      <c r="L17" s="17">
        <v>4926</v>
      </c>
      <c r="M17" s="6">
        <f t="shared" si="10"/>
        <v>129434</v>
      </c>
      <c r="N17" s="7">
        <f t="shared" si="1"/>
        <v>107.88496355136368</v>
      </c>
      <c r="O17" s="7">
        <f t="shared" si="2"/>
        <v>107.88496355136368</v>
      </c>
      <c r="P17" s="7">
        <f t="shared" si="3"/>
        <v>98.567086960096745</v>
      </c>
      <c r="Q17" s="41">
        <v>19</v>
      </c>
      <c r="R17" s="40">
        <v>670</v>
      </c>
    </row>
    <row r="18" spans="1:18" s="4" customFormat="1" ht="21.75" customHeight="1">
      <c r="A18" s="69"/>
      <c r="B18" s="67"/>
      <c r="C18" s="72" t="s">
        <v>32</v>
      </c>
      <c r="D18" s="71"/>
      <c r="E18" s="54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1"/>
      <c r="R18" s="40"/>
    </row>
    <row r="19" spans="1:18" s="4" customFormat="1" ht="21.75" customHeight="1">
      <c r="A19" s="69"/>
      <c r="B19" s="67"/>
      <c r="C19" s="90" t="s">
        <v>21</v>
      </c>
      <c r="D19" s="91"/>
      <c r="E19" s="54"/>
      <c r="F19" s="8"/>
      <c r="G19" s="8">
        <v>3181</v>
      </c>
      <c r="H19" s="17">
        <v>68396</v>
      </c>
      <c r="I19" s="17">
        <v>3181</v>
      </c>
      <c r="J19" s="17">
        <v>68385</v>
      </c>
      <c r="K19" s="17">
        <v>0</v>
      </c>
      <c r="L19" s="17">
        <v>0</v>
      </c>
      <c r="M19" s="6">
        <f t="shared" si="10"/>
        <v>11</v>
      </c>
      <c r="N19" s="7" t="e">
        <f t="shared" si="1"/>
        <v>#DIV/0!</v>
      </c>
      <c r="O19" s="7" t="e">
        <f t="shared" si="2"/>
        <v>#DIV/0!</v>
      </c>
      <c r="P19" s="7">
        <f t="shared" si="3"/>
        <v>99.983917188139657</v>
      </c>
      <c r="Q19" s="41">
        <v>0</v>
      </c>
      <c r="R19" s="40">
        <v>1105</v>
      </c>
    </row>
    <row r="20" spans="1:18" s="4" customFormat="1" ht="21.75" customHeight="1">
      <c r="A20" s="69"/>
      <c r="B20" s="67"/>
      <c r="C20" s="90" t="s">
        <v>22</v>
      </c>
      <c r="D20" s="91"/>
      <c r="E20" s="54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1"/>
      <c r="R20" s="40"/>
    </row>
    <row r="21" spans="1:18" s="4" customFormat="1" ht="21.75" customHeight="1">
      <c r="A21" s="69"/>
      <c r="B21" s="67"/>
      <c r="C21" s="90" t="s">
        <v>23</v>
      </c>
      <c r="D21" s="91"/>
      <c r="E21" s="54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1"/>
      <c r="R21" s="40"/>
    </row>
    <row r="22" spans="1:18" s="4" customFormat="1" ht="21.75" customHeight="1">
      <c r="A22" s="69"/>
      <c r="B22" s="67"/>
      <c r="C22" s="90" t="s">
        <v>24</v>
      </c>
      <c r="D22" s="91"/>
      <c r="E22" s="54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1"/>
      <c r="R22" s="40"/>
    </row>
    <row r="23" spans="1:18" s="4" customFormat="1" ht="21.75" customHeight="1">
      <c r="A23" s="69"/>
      <c r="B23" s="67"/>
      <c r="C23" s="66" t="s">
        <v>33</v>
      </c>
      <c r="D23" s="36" t="s">
        <v>26</v>
      </c>
      <c r="E23" s="52">
        <f>SUM(E24:E29)</f>
        <v>22000000</v>
      </c>
      <c r="F23" s="6">
        <f t="shared" ref="F23:M23" si="11">SUM(F24:F29)</f>
        <v>22000000</v>
      </c>
      <c r="G23" s="6">
        <f t="shared" si="11"/>
        <v>2089446</v>
      </c>
      <c r="H23" s="6">
        <f t="shared" si="11"/>
        <v>23048435</v>
      </c>
      <c r="I23" s="6">
        <f t="shared" si="11"/>
        <v>3462390</v>
      </c>
      <c r="J23" s="6">
        <f t="shared" si="11"/>
        <v>22631135</v>
      </c>
      <c r="K23" s="6">
        <f t="shared" si="11"/>
        <v>74</v>
      </c>
      <c r="L23" s="6">
        <f t="shared" si="11"/>
        <v>1301</v>
      </c>
      <c r="M23" s="6">
        <f t="shared" si="11"/>
        <v>415999</v>
      </c>
      <c r="N23" s="7">
        <f t="shared" si="1"/>
        <v>102.86879545454546</v>
      </c>
      <c r="O23" s="7">
        <f t="shared" si="2"/>
        <v>102.86879545454546</v>
      </c>
      <c r="P23" s="7">
        <f t="shared" si="3"/>
        <v>98.189464924625042</v>
      </c>
      <c r="Q23" s="43">
        <f>SUM(Q24:Q29)</f>
        <v>4098</v>
      </c>
      <c r="R23" s="43">
        <f>SUM(R24:R29)</f>
        <v>152662</v>
      </c>
    </row>
    <row r="24" spans="1:18" s="4" customFormat="1" ht="21.75" customHeight="1">
      <c r="A24" s="69"/>
      <c r="B24" s="67"/>
      <c r="C24" s="97"/>
      <c r="D24" s="39" t="s">
        <v>39</v>
      </c>
      <c r="E24" s="55">
        <v>2509000</v>
      </c>
      <c r="F24" s="8">
        <v>2509000</v>
      </c>
      <c r="G24" s="58">
        <v>382650</v>
      </c>
      <c r="H24" s="58">
        <v>4827041</v>
      </c>
      <c r="I24" s="58">
        <v>383888</v>
      </c>
      <c r="J24" s="58">
        <v>4816743</v>
      </c>
      <c r="K24" s="17"/>
      <c r="L24" s="17"/>
      <c r="M24" s="6">
        <f t="shared" ref="M24:M29" si="12">H24-J24-L24</f>
        <v>10298</v>
      </c>
      <c r="N24" s="7">
        <f t="shared" si="1"/>
        <v>191.97859705061776</v>
      </c>
      <c r="O24" s="7">
        <f t="shared" si="2"/>
        <v>191.97859705061776</v>
      </c>
      <c r="P24" s="7">
        <f t="shared" si="3"/>
        <v>99.786660192030681</v>
      </c>
      <c r="Q24" s="58">
        <v>390</v>
      </c>
      <c r="R24" s="58">
        <v>78549</v>
      </c>
    </row>
    <row r="25" spans="1:18" s="4" customFormat="1" ht="21.75" customHeight="1">
      <c r="A25" s="69"/>
      <c r="B25" s="67"/>
      <c r="C25" s="97"/>
      <c r="D25" s="39" t="s">
        <v>34</v>
      </c>
      <c r="E25" s="55">
        <v>1828000</v>
      </c>
      <c r="F25" s="8">
        <v>1828000</v>
      </c>
      <c r="G25" s="58">
        <v>49162</v>
      </c>
      <c r="H25" s="58">
        <v>813039</v>
      </c>
      <c r="I25" s="58">
        <v>49123</v>
      </c>
      <c r="J25" s="58">
        <v>809750</v>
      </c>
      <c r="K25" s="17"/>
      <c r="L25" s="17"/>
      <c r="M25" s="6">
        <f t="shared" si="12"/>
        <v>3289</v>
      </c>
      <c r="N25" s="7">
        <f t="shared" si="1"/>
        <v>44.297045951859957</v>
      </c>
      <c r="O25" s="7">
        <f t="shared" si="2"/>
        <v>44.297045951859957</v>
      </c>
      <c r="P25" s="7">
        <f t="shared" si="3"/>
        <v>99.595468360066363</v>
      </c>
      <c r="Q25" s="58">
        <v>87</v>
      </c>
      <c r="R25" s="58">
        <v>5716</v>
      </c>
    </row>
    <row r="26" spans="1:18" s="4" customFormat="1" ht="21.75" customHeight="1">
      <c r="A26" s="69"/>
      <c r="B26" s="67"/>
      <c r="C26" s="97"/>
      <c r="D26" s="39" t="s">
        <v>25</v>
      </c>
      <c r="E26" s="55">
        <v>86000</v>
      </c>
      <c r="F26" s="8">
        <v>86000</v>
      </c>
      <c r="G26" s="58">
        <v>49</v>
      </c>
      <c r="H26" s="58">
        <v>185640</v>
      </c>
      <c r="I26" s="58">
        <v>12022</v>
      </c>
      <c r="J26" s="58">
        <v>162418</v>
      </c>
      <c r="K26" s="17"/>
      <c r="L26" s="17">
        <v>13</v>
      </c>
      <c r="M26" s="6">
        <f t="shared" si="12"/>
        <v>23209</v>
      </c>
      <c r="N26" s="7">
        <f t="shared" si="1"/>
        <v>188.85813953488372</v>
      </c>
      <c r="O26" s="7">
        <f t="shared" si="2"/>
        <v>188.85813953488372</v>
      </c>
      <c r="P26" s="7">
        <f t="shared" si="3"/>
        <v>87.490842490842496</v>
      </c>
      <c r="Q26" s="58">
        <v>0</v>
      </c>
      <c r="R26" s="58">
        <v>29</v>
      </c>
    </row>
    <row r="27" spans="1:18" s="4" customFormat="1" ht="21.75" customHeight="1">
      <c r="A27" s="69"/>
      <c r="B27" s="67"/>
      <c r="C27" s="97"/>
      <c r="D27" s="39" t="s">
        <v>3</v>
      </c>
      <c r="E27" s="55">
        <v>3065000</v>
      </c>
      <c r="F27" s="8">
        <v>3065000</v>
      </c>
      <c r="G27" s="58">
        <v>5206</v>
      </c>
      <c r="H27" s="58">
        <v>5043457</v>
      </c>
      <c r="I27" s="58">
        <v>1354478</v>
      </c>
      <c r="J27" s="58">
        <v>4868175</v>
      </c>
      <c r="K27" s="17"/>
      <c r="L27" s="17">
        <v>1039</v>
      </c>
      <c r="M27" s="6">
        <f t="shared" si="12"/>
        <v>174243</v>
      </c>
      <c r="N27" s="7">
        <f t="shared" si="1"/>
        <v>158.83115823817292</v>
      </c>
      <c r="O27" s="7">
        <f t="shared" si="2"/>
        <v>158.83115823817292</v>
      </c>
      <c r="P27" s="7">
        <f t="shared" si="3"/>
        <v>96.52456638373242</v>
      </c>
      <c r="Q27" s="58">
        <v>66</v>
      </c>
      <c r="R27" s="58">
        <v>10165</v>
      </c>
    </row>
    <row r="28" spans="1:18" s="4" customFormat="1" ht="21.75" customHeight="1">
      <c r="A28" s="69"/>
      <c r="B28" s="67"/>
      <c r="C28" s="97"/>
      <c r="D28" s="39" t="s">
        <v>4</v>
      </c>
      <c r="E28" s="55">
        <v>5926000</v>
      </c>
      <c r="F28" s="8">
        <v>5926000</v>
      </c>
      <c r="G28" s="58">
        <v>9675</v>
      </c>
      <c r="H28" s="58">
        <v>4413506</v>
      </c>
      <c r="I28" s="58">
        <v>20175</v>
      </c>
      <c r="J28" s="58">
        <v>4208297</v>
      </c>
      <c r="K28" s="17">
        <v>74</v>
      </c>
      <c r="L28" s="17">
        <v>249</v>
      </c>
      <c r="M28" s="6">
        <f t="shared" si="12"/>
        <v>204960</v>
      </c>
      <c r="N28" s="7">
        <f t="shared" si="1"/>
        <v>71.014124198447519</v>
      </c>
      <c r="O28" s="7">
        <f t="shared" si="2"/>
        <v>71.014124198447519</v>
      </c>
      <c r="P28" s="7">
        <f t="shared" si="3"/>
        <v>95.350431153826449</v>
      </c>
      <c r="Q28" s="58">
        <v>3555</v>
      </c>
      <c r="R28" s="58">
        <v>58203</v>
      </c>
    </row>
    <row r="29" spans="1:18" s="4" customFormat="1" ht="21.75" customHeight="1">
      <c r="A29" s="69"/>
      <c r="B29" s="67"/>
      <c r="C29" s="98"/>
      <c r="D29" s="39" t="s">
        <v>5</v>
      </c>
      <c r="E29" s="55">
        <v>8586000</v>
      </c>
      <c r="F29" s="8">
        <v>8586000</v>
      </c>
      <c r="G29" s="58">
        <v>1642704</v>
      </c>
      <c r="H29" s="58">
        <v>7765752</v>
      </c>
      <c r="I29" s="58">
        <v>1642704</v>
      </c>
      <c r="J29" s="58">
        <v>7765752</v>
      </c>
      <c r="K29" s="17"/>
      <c r="L29" s="17"/>
      <c r="M29" s="6">
        <f t="shared" si="12"/>
        <v>0</v>
      </c>
      <c r="N29" s="7">
        <f t="shared" si="1"/>
        <v>90.446680642907069</v>
      </c>
      <c r="O29" s="7">
        <f t="shared" si="2"/>
        <v>90.446680642907069</v>
      </c>
      <c r="P29" s="7">
        <f t="shared" si="3"/>
        <v>100</v>
      </c>
      <c r="Q29" s="58">
        <v>0</v>
      </c>
      <c r="R29" s="58">
        <v>0</v>
      </c>
    </row>
    <row r="30" spans="1:18" s="5" customFormat="1" ht="21.75" customHeight="1">
      <c r="A30" s="69"/>
      <c r="B30" s="66" t="s">
        <v>6</v>
      </c>
      <c r="C30" s="70" t="s">
        <v>7</v>
      </c>
      <c r="D30" s="71"/>
      <c r="E30" s="52">
        <f>SUM(E31,E32,E33,E36:E43)</f>
        <v>216952000</v>
      </c>
      <c r="F30" s="6">
        <f t="shared" ref="F30:M30" si="13">SUM(F31,F32,F33,F36:F43)</f>
        <v>227905000</v>
      </c>
      <c r="G30" s="6">
        <f t="shared" si="13"/>
        <v>11536922</v>
      </c>
      <c r="H30" s="6">
        <f>SUM(H31,H32,H33,H36:H43)</f>
        <v>272718932</v>
      </c>
      <c r="I30" s="6">
        <f t="shared" si="13"/>
        <v>22222425</v>
      </c>
      <c r="J30" s="6">
        <f t="shared" si="13"/>
        <v>269331367</v>
      </c>
      <c r="K30" s="6">
        <f t="shared" si="13"/>
        <v>-28</v>
      </c>
      <c r="L30" s="6">
        <f t="shared" si="13"/>
        <v>93785</v>
      </c>
      <c r="M30" s="6">
        <f t="shared" si="13"/>
        <v>3293780</v>
      </c>
      <c r="N30" s="7">
        <f t="shared" si="1"/>
        <v>124.14329759578155</v>
      </c>
      <c r="O30" s="7">
        <f t="shared" si="2"/>
        <v>118.17703297426559</v>
      </c>
      <c r="P30" s="7">
        <f t="shared" si="3"/>
        <v>98.757854845222113</v>
      </c>
      <c r="Q30" s="43">
        <f>SUM(Q31,Q32,Q33,Q36:Q43)</f>
        <v>33189</v>
      </c>
      <c r="R30" s="43">
        <f>SUM(R31,R32,R33,R36:R43)</f>
        <v>921639</v>
      </c>
    </row>
    <row r="31" spans="1:18" s="4" customFormat="1" ht="21.75" customHeight="1">
      <c r="A31" s="69"/>
      <c r="B31" s="67"/>
      <c r="C31" s="72" t="s">
        <v>8</v>
      </c>
      <c r="D31" s="71"/>
      <c r="E31" s="54">
        <v>12252000</v>
      </c>
      <c r="F31" s="8">
        <v>14191000</v>
      </c>
      <c r="G31" s="17">
        <v>889110</v>
      </c>
      <c r="H31" s="17">
        <v>12746469</v>
      </c>
      <c r="I31" s="17">
        <v>996360</v>
      </c>
      <c r="J31" s="17">
        <v>12479177</v>
      </c>
      <c r="K31" s="17"/>
      <c r="L31" s="17">
        <v>134</v>
      </c>
      <c r="M31" s="6">
        <f>H31-J31-L31</f>
        <v>267158</v>
      </c>
      <c r="N31" s="7">
        <f t="shared" si="1"/>
        <v>101.85420339536402</v>
      </c>
      <c r="O31" s="7">
        <f t="shared" si="2"/>
        <v>87.937263054048344</v>
      </c>
      <c r="P31" s="7">
        <f t="shared" si="3"/>
        <v>97.903011414376792</v>
      </c>
      <c r="Q31" s="41">
        <v>105</v>
      </c>
      <c r="R31" s="40">
        <v>23949</v>
      </c>
    </row>
    <row r="32" spans="1:18" s="4" customFormat="1" ht="21.75" customHeight="1">
      <c r="A32" s="69"/>
      <c r="B32" s="67"/>
      <c r="C32" s="72" t="s">
        <v>9</v>
      </c>
      <c r="D32" s="71"/>
      <c r="E32" s="54">
        <v>35000000</v>
      </c>
      <c r="F32" s="8">
        <v>38010000</v>
      </c>
      <c r="G32" s="17">
        <v>37575</v>
      </c>
      <c r="H32" s="17">
        <v>40088472</v>
      </c>
      <c r="I32" s="17">
        <v>10499658</v>
      </c>
      <c r="J32" s="17">
        <v>38811996</v>
      </c>
      <c r="K32" s="17"/>
      <c r="L32" s="17">
        <v>5192</v>
      </c>
      <c r="M32" s="6">
        <f>H32-J32-L32</f>
        <v>1271284</v>
      </c>
      <c r="N32" s="7">
        <f t="shared" si="1"/>
        <v>110.89141714285715</v>
      </c>
      <c r="O32" s="7">
        <f t="shared" si="2"/>
        <v>102.10996053670087</v>
      </c>
      <c r="P32" s="7">
        <f t="shared" si="3"/>
        <v>96.815852697004772</v>
      </c>
      <c r="Q32" s="41">
        <v>380</v>
      </c>
      <c r="R32" s="40">
        <v>51781</v>
      </c>
    </row>
    <row r="33" spans="1:20" s="4" customFormat="1" ht="21.75" customHeight="1">
      <c r="A33" s="69"/>
      <c r="B33" s="67"/>
      <c r="C33" s="66" t="s">
        <v>35</v>
      </c>
      <c r="D33" s="36" t="s">
        <v>26</v>
      </c>
      <c r="E33" s="53">
        <f>SUM(E34:E35)</f>
        <v>55700000</v>
      </c>
      <c r="F33" s="16">
        <f t="shared" ref="F33:M33" si="14">SUM(F34:F35)</f>
        <v>56704000</v>
      </c>
      <c r="G33" s="16">
        <f t="shared" si="14"/>
        <v>3367199</v>
      </c>
      <c r="H33" s="16">
        <f t="shared" si="14"/>
        <v>47832757</v>
      </c>
      <c r="I33" s="16">
        <f t="shared" si="14"/>
        <v>3408478</v>
      </c>
      <c r="J33" s="16">
        <f>SUM(J34:J35)</f>
        <v>47081626</v>
      </c>
      <c r="K33" s="16">
        <f t="shared" si="14"/>
        <v>247</v>
      </c>
      <c r="L33" s="16">
        <f t="shared" si="14"/>
        <v>880</v>
      </c>
      <c r="M33" s="16">
        <f t="shared" si="14"/>
        <v>750251</v>
      </c>
      <c r="N33" s="7">
        <f t="shared" si="1"/>
        <v>84.527156193895863</v>
      </c>
      <c r="O33" s="7">
        <f t="shared" si="2"/>
        <v>83.030519892776525</v>
      </c>
      <c r="P33" s="7">
        <f t="shared" si="3"/>
        <v>98.429672368665678</v>
      </c>
      <c r="Q33" s="42">
        <f>SUM(Q34:Q35)</f>
        <v>15276</v>
      </c>
      <c r="R33" s="42">
        <f>SUM(R34:R35)</f>
        <v>218386</v>
      </c>
    </row>
    <row r="34" spans="1:20" s="4" customFormat="1" ht="21.75" customHeight="1">
      <c r="A34" s="69"/>
      <c r="B34" s="67"/>
      <c r="C34" s="97"/>
      <c r="D34" s="37" t="s">
        <v>36</v>
      </c>
      <c r="E34" s="54">
        <v>20216000</v>
      </c>
      <c r="F34" s="8">
        <v>21220000</v>
      </c>
      <c r="G34" s="8">
        <v>29450</v>
      </c>
      <c r="H34" s="8">
        <v>15842469</v>
      </c>
      <c r="I34" s="8">
        <v>70729</v>
      </c>
      <c r="J34" s="8">
        <v>15091338</v>
      </c>
      <c r="K34" s="8">
        <v>247</v>
      </c>
      <c r="L34" s="8">
        <v>880</v>
      </c>
      <c r="M34" s="6">
        <f t="shared" ref="M34:M43" si="15">H34-J34-L34</f>
        <v>750251</v>
      </c>
      <c r="N34" s="7">
        <f t="shared" si="1"/>
        <v>74.650464978235064</v>
      </c>
      <c r="O34" s="7">
        <f t="shared" si="2"/>
        <v>71.118463713477851</v>
      </c>
      <c r="P34" s="7">
        <f t="shared" si="3"/>
        <v>95.258750387960362</v>
      </c>
      <c r="Q34" s="41">
        <v>15276</v>
      </c>
      <c r="R34" s="40">
        <v>218386</v>
      </c>
    </row>
    <row r="35" spans="1:20" s="4" customFormat="1" ht="21.75" customHeight="1">
      <c r="A35" s="69"/>
      <c r="B35" s="67"/>
      <c r="C35" s="98"/>
      <c r="D35" s="37" t="s">
        <v>60</v>
      </c>
      <c r="E35" s="54">
        <v>35484000</v>
      </c>
      <c r="F35" s="8">
        <v>35484000</v>
      </c>
      <c r="G35" s="8">
        <v>3337749</v>
      </c>
      <c r="H35" s="17">
        <v>31990288</v>
      </c>
      <c r="I35" s="17">
        <v>3337749</v>
      </c>
      <c r="J35" s="17">
        <v>31990288</v>
      </c>
      <c r="K35" s="8">
        <v>0</v>
      </c>
      <c r="L35" s="8">
        <v>0</v>
      </c>
      <c r="M35" s="6">
        <f t="shared" si="15"/>
        <v>0</v>
      </c>
      <c r="N35" s="7">
        <f t="shared" si="1"/>
        <v>90.154120166835767</v>
      </c>
      <c r="O35" s="7">
        <f t="shared" si="2"/>
        <v>90.154120166835767</v>
      </c>
      <c r="P35" s="7">
        <f t="shared" si="3"/>
        <v>100</v>
      </c>
      <c r="Q35" s="41"/>
      <c r="R35" s="40"/>
    </row>
    <row r="36" spans="1:20" s="4" customFormat="1" ht="21.75" customHeight="1">
      <c r="A36" s="69"/>
      <c r="B36" s="67"/>
      <c r="C36" s="72" t="s">
        <v>11</v>
      </c>
      <c r="D36" s="71"/>
      <c r="E36" s="54">
        <v>19000000</v>
      </c>
      <c r="F36" s="8">
        <v>20000000</v>
      </c>
      <c r="G36" s="17">
        <v>3734339</v>
      </c>
      <c r="H36" s="17">
        <v>18052337</v>
      </c>
      <c r="I36" s="17">
        <v>3734339</v>
      </c>
      <c r="J36" s="17">
        <v>18052337</v>
      </c>
      <c r="K36" s="8">
        <v>0</v>
      </c>
      <c r="L36" s="8">
        <v>0</v>
      </c>
      <c r="M36" s="6">
        <f t="shared" si="15"/>
        <v>0</v>
      </c>
      <c r="N36" s="7">
        <f t="shared" si="1"/>
        <v>95.01230000000001</v>
      </c>
      <c r="O36" s="7">
        <f t="shared" si="2"/>
        <v>90.261685</v>
      </c>
      <c r="P36" s="7">
        <f t="shared" si="3"/>
        <v>100</v>
      </c>
      <c r="Q36" s="41"/>
      <c r="R36" s="40"/>
      <c r="T36" s="31"/>
    </row>
    <row r="37" spans="1:20" s="4" customFormat="1" ht="21.75" customHeight="1">
      <c r="A37" s="69"/>
      <c r="B37" s="67"/>
      <c r="C37" s="72" t="s">
        <v>37</v>
      </c>
      <c r="D37" s="71"/>
      <c r="E37" s="54">
        <v>95000000</v>
      </c>
      <c r="F37" s="8">
        <v>99000000</v>
      </c>
      <c r="G37" s="17">
        <v>3508699</v>
      </c>
      <c r="H37" s="17">
        <v>153998897</v>
      </c>
      <c r="I37" s="17">
        <v>3583590</v>
      </c>
      <c r="J37" s="17">
        <v>152906231</v>
      </c>
      <c r="K37" s="8">
        <v>-275</v>
      </c>
      <c r="L37" s="8">
        <v>87579</v>
      </c>
      <c r="M37" s="6">
        <f t="shared" si="15"/>
        <v>1005087</v>
      </c>
      <c r="N37" s="7">
        <f t="shared" si="1"/>
        <v>160.95392736842103</v>
      </c>
      <c r="O37" s="7">
        <f t="shared" si="2"/>
        <v>154.45073838383837</v>
      </c>
      <c r="P37" s="7">
        <f t="shared" si="3"/>
        <v>99.290471541494213</v>
      </c>
      <c r="Q37" s="41">
        <v>17428</v>
      </c>
      <c r="R37" s="40">
        <v>627523</v>
      </c>
      <c r="T37" s="31"/>
    </row>
    <row r="38" spans="1:20" s="4" customFormat="1" ht="21.75" customHeight="1">
      <c r="A38" s="69"/>
      <c r="B38" s="67"/>
      <c r="C38" s="90" t="s">
        <v>0</v>
      </c>
      <c r="D38" s="91"/>
      <c r="E38" s="54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1"/>
      <c r="R38" s="40"/>
      <c r="T38" s="31"/>
    </row>
    <row r="39" spans="1:20" s="4" customFormat="1" ht="21.75" customHeight="1">
      <c r="A39" s="69"/>
      <c r="B39" s="67"/>
      <c r="C39" s="90" t="s">
        <v>2</v>
      </c>
      <c r="D39" s="91"/>
      <c r="E39" s="54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1"/>
      <c r="R39" s="40"/>
      <c r="T39" s="31"/>
    </row>
    <row r="40" spans="1:20" s="4" customFormat="1" ht="21.75" customHeight="1">
      <c r="A40" s="69"/>
      <c r="B40" s="67"/>
      <c r="C40" s="90" t="s">
        <v>10</v>
      </c>
      <c r="D40" s="91"/>
      <c r="E40" s="54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1"/>
      <c r="R40" s="40"/>
      <c r="T40" s="31"/>
    </row>
    <row r="41" spans="1:20" s="4" customFormat="1" ht="21.75" customHeight="1">
      <c r="A41" s="69"/>
      <c r="B41" s="67"/>
      <c r="C41" s="90" t="s">
        <v>12</v>
      </c>
      <c r="D41" s="91"/>
      <c r="E41" s="54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1"/>
      <c r="R41" s="40"/>
      <c r="T41" s="31"/>
    </row>
    <row r="42" spans="1:20" s="4" customFormat="1" ht="21.75" customHeight="1">
      <c r="A42" s="69"/>
      <c r="B42" s="67"/>
      <c r="C42" s="90" t="s">
        <v>13</v>
      </c>
      <c r="D42" s="91"/>
      <c r="E42" s="54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1"/>
      <c r="R42" s="40"/>
      <c r="T42" s="31"/>
    </row>
    <row r="43" spans="1:20" s="4" customFormat="1" ht="21.75" customHeight="1" thickBot="1">
      <c r="A43" s="69"/>
      <c r="B43" s="67"/>
      <c r="C43" s="92" t="s">
        <v>38</v>
      </c>
      <c r="D43" s="93"/>
      <c r="E43" s="56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4"/>
      <c r="R43" s="45"/>
      <c r="T43" s="31"/>
    </row>
    <row r="44" spans="1:20" s="5" customFormat="1" ht="21.75" customHeight="1">
      <c r="A44" s="63" t="s">
        <v>14</v>
      </c>
      <c r="B44" s="94" t="s">
        <v>15</v>
      </c>
      <c r="C44" s="94"/>
      <c r="D44" s="95"/>
      <c r="E44" s="57">
        <f>SUM(E45:E47)</f>
        <v>1400000</v>
      </c>
      <c r="F44" s="29">
        <f t="shared" ref="F44:M44" si="16">SUM(F45:F47)</f>
        <v>1400000</v>
      </c>
      <c r="G44" s="29">
        <f t="shared" si="16"/>
        <v>-49178</v>
      </c>
      <c r="H44" s="29">
        <f t="shared" si="16"/>
        <v>7508862</v>
      </c>
      <c r="I44" s="29">
        <f t="shared" si="16"/>
        <v>48601</v>
      </c>
      <c r="J44" s="29">
        <f t="shared" si="16"/>
        <v>1048358</v>
      </c>
      <c r="K44" s="29">
        <f t="shared" si="16"/>
        <v>13091</v>
      </c>
      <c r="L44" s="29">
        <f t="shared" si="16"/>
        <v>1041276</v>
      </c>
      <c r="M44" s="29">
        <f t="shared" si="16"/>
        <v>5419228</v>
      </c>
      <c r="N44" s="30">
        <f t="shared" si="1"/>
        <v>74.882714285714286</v>
      </c>
      <c r="O44" s="30">
        <f t="shared" si="2"/>
        <v>74.882714285714286</v>
      </c>
      <c r="P44" s="30">
        <f t="shared" si="3"/>
        <v>13.961609628729359</v>
      </c>
      <c r="Q44" s="46">
        <f>SUM(Q45:Q47)</f>
        <v>85560</v>
      </c>
      <c r="R44" s="46">
        <f>SUM(R45:R47)</f>
        <v>2905477</v>
      </c>
      <c r="T44" s="32"/>
    </row>
    <row r="45" spans="1:20" s="4" customFormat="1" ht="21.75" customHeight="1">
      <c r="A45" s="64"/>
      <c r="B45" s="72" t="s">
        <v>16</v>
      </c>
      <c r="C45" s="70"/>
      <c r="D45" s="71"/>
      <c r="E45" s="47">
        <v>317332</v>
      </c>
      <c r="F45" s="9">
        <v>317332</v>
      </c>
      <c r="G45" s="9">
        <v>5043</v>
      </c>
      <c r="H45" s="9">
        <v>936750</v>
      </c>
      <c r="I45" s="9">
        <v>19954</v>
      </c>
      <c r="J45" s="9">
        <v>-136240</v>
      </c>
      <c r="K45" s="17">
        <v>102</v>
      </c>
      <c r="L45" s="17">
        <v>394931</v>
      </c>
      <c r="M45" s="6">
        <f>H45-J45-L45</f>
        <v>678059</v>
      </c>
      <c r="N45" s="7">
        <f t="shared" si="1"/>
        <v>-42.932953499804619</v>
      </c>
      <c r="O45" s="7">
        <f t="shared" si="2"/>
        <v>-42.932953499804619</v>
      </c>
      <c r="P45" s="7">
        <f t="shared" si="3"/>
        <v>-14.543901788097143</v>
      </c>
      <c r="Q45" s="41">
        <v>1399</v>
      </c>
      <c r="R45" s="41">
        <v>388767</v>
      </c>
      <c r="T45" s="31"/>
    </row>
    <row r="46" spans="1:20" s="4" customFormat="1" ht="21.75" customHeight="1">
      <c r="A46" s="64"/>
      <c r="B46" s="72" t="s">
        <v>1</v>
      </c>
      <c r="C46" s="70"/>
      <c r="D46" s="71"/>
      <c r="E46" s="47">
        <v>382668</v>
      </c>
      <c r="F46" s="9">
        <v>382668</v>
      </c>
      <c r="G46" s="9">
        <v>898</v>
      </c>
      <c r="H46" s="17">
        <v>1235271</v>
      </c>
      <c r="I46" s="17">
        <v>13983</v>
      </c>
      <c r="J46" s="17">
        <v>638858</v>
      </c>
      <c r="K46" s="17">
        <v>1781</v>
      </c>
      <c r="L46" s="17">
        <v>52263</v>
      </c>
      <c r="M46" s="6">
        <f>H46-J46-L46</f>
        <v>544150</v>
      </c>
      <c r="N46" s="7">
        <f t="shared" si="1"/>
        <v>166.94837300218467</v>
      </c>
      <c r="O46" s="7">
        <f t="shared" si="2"/>
        <v>166.94837300218467</v>
      </c>
      <c r="P46" s="7">
        <f t="shared" si="3"/>
        <v>51.718044056729248</v>
      </c>
      <c r="Q46" s="41">
        <v>139</v>
      </c>
      <c r="R46" s="40">
        <v>36498</v>
      </c>
      <c r="T46" s="31"/>
    </row>
    <row r="47" spans="1:20" s="4" customFormat="1" ht="21.75" customHeight="1">
      <c r="A47" s="65"/>
      <c r="B47" s="72" t="s">
        <v>17</v>
      </c>
      <c r="C47" s="70"/>
      <c r="D47" s="71"/>
      <c r="E47" s="54">
        <v>700000</v>
      </c>
      <c r="F47" s="8">
        <v>700000</v>
      </c>
      <c r="G47" s="9">
        <v>-55119</v>
      </c>
      <c r="H47" s="17">
        <v>5336841</v>
      </c>
      <c r="I47" s="17">
        <v>14664</v>
      </c>
      <c r="J47" s="17">
        <v>545740</v>
      </c>
      <c r="K47" s="17">
        <v>11208</v>
      </c>
      <c r="L47" s="17">
        <v>594082</v>
      </c>
      <c r="M47" s="6">
        <f>H47-J47-L47</f>
        <v>4197019</v>
      </c>
      <c r="N47" s="7">
        <f t="shared" si="1"/>
        <v>77.962857142857146</v>
      </c>
      <c r="O47" s="7">
        <f t="shared" si="2"/>
        <v>77.962857142857146</v>
      </c>
      <c r="P47" s="7">
        <f t="shared" si="3"/>
        <v>10.225899553687285</v>
      </c>
      <c r="Q47" s="41">
        <v>84022</v>
      </c>
      <c r="R47" s="40">
        <v>2480212</v>
      </c>
      <c r="T47" s="31"/>
    </row>
    <row r="48" spans="1:20">
      <c r="T48" s="33"/>
    </row>
    <row r="49" spans="20:20">
      <c r="T49" s="33"/>
    </row>
    <row r="50" spans="20:20">
      <c r="T50" s="33"/>
    </row>
    <row r="51" spans="20:20">
      <c r="T51" s="33"/>
    </row>
    <row r="52" spans="20:20">
      <c r="T52" s="33"/>
    </row>
    <row r="53" spans="20:20">
      <c r="T53" s="33"/>
    </row>
    <row r="54" spans="20:20">
      <c r="T54" s="33"/>
    </row>
    <row r="55" spans="20:20">
      <c r="T55" s="33"/>
    </row>
    <row r="56" spans="20:20">
      <c r="T56" s="33"/>
    </row>
    <row r="57" spans="20:20">
      <c r="T57" s="33"/>
    </row>
    <row r="58" spans="20:20">
      <c r="T58" s="33"/>
    </row>
    <row r="59" spans="20:20">
      <c r="T59" s="33"/>
    </row>
    <row r="60" spans="20:20">
      <c r="T60" s="33"/>
    </row>
    <row r="61" spans="20:20">
      <c r="T61" s="33"/>
    </row>
    <row r="62" spans="20:20">
      <c r="T62" s="33"/>
    </row>
    <row r="63" spans="20:20">
      <c r="T63" s="33"/>
    </row>
    <row r="64" spans="20:20">
      <c r="T64" s="33"/>
    </row>
    <row r="65" spans="20:20">
      <c r="T65" s="33"/>
    </row>
    <row r="66" spans="20:20">
      <c r="T66" s="33"/>
    </row>
    <row r="67" spans="20:20">
      <c r="T67" s="33"/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C19:D1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</mergeCells>
  <phoneticPr fontId="2" type="noConversion"/>
  <pageMargins left="0.5" right="0.2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2017-11-04T06:41:31Z</cp:lastPrinted>
  <dcterms:created xsi:type="dcterms:W3CDTF">1999-04-08T04:49:33Z</dcterms:created>
  <dcterms:modified xsi:type="dcterms:W3CDTF">2017-11-05T05:52:41Z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