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G12" i="18"/>
  <c r="G14"/>
  <c r="G15"/>
  <c r="G17"/>
  <c r="G18"/>
  <c r="G19"/>
  <c r="P19" s="1"/>
  <c r="G20"/>
  <c r="G21"/>
  <c r="P21" s="1"/>
  <c r="G22"/>
  <c r="P22" s="1"/>
  <c r="G23"/>
  <c r="P23" s="1"/>
  <c r="G25"/>
  <c r="P25" s="1"/>
  <c r="G26"/>
  <c r="G27"/>
  <c r="P27" s="1"/>
  <c r="G28"/>
  <c r="G29"/>
  <c r="G30"/>
  <c r="G32"/>
  <c r="P32" s="1"/>
  <c r="G33"/>
  <c r="P33" s="1"/>
  <c r="G35"/>
  <c r="G36"/>
  <c r="G37"/>
  <c r="G38"/>
  <c r="G39"/>
  <c r="G40"/>
  <c r="G41"/>
  <c r="P41" s="1"/>
  <c r="G42"/>
  <c r="G43"/>
  <c r="G44"/>
  <c r="P44" s="1"/>
  <c r="G46"/>
  <c r="P46" s="1"/>
  <c r="G47"/>
  <c r="G48"/>
  <c r="P48" s="1"/>
  <c r="P37"/>
  <c r="P20"/>
  <c r="P28"/>
  <c r="F45"/>
  <c r="F34"/>
  <c r="F31" s="1"/>
  <c r="F9" s="1"/>
  <c r="F24"/>
  <c r="F16"/>
  <c r="F11" s="1"/>
  <c r="F13"/>
  <c r="N46"/>
  <c r="N48"/>
  <c r="O48"/>
  <c r="H24"/>
  <c r="N38"/>
  <c r="S24"/>
  <c r="Q26"/>
  <c r="I24"/>
  <c r="L13"/>
  <c r="M13"/>
  <c r="J34"/>
  <c r="J31" s="1"/>
  <c r="J9" s="1"/>
  <c r="I34"/>
  <c r="N27"/>
  <c r="K34"/>
  <c r="K31" s="1"/>
  <c r="M45"/>
  <c r="S45"/>
  <c r="R45"/>
  <c r="S34"/>
  <c r="S31" s="1"/>
  <c r="R34"/>
  <c r="R31" s="1"/>
  <c r="R24"/>
  <c r="S16"/>
  <c r="R16"/>
  <c r="S13"/>
  <c r="R13"/>
  <c r="I16"/>
  <c r="H16"/>
  <c r="O12"/>
  <c r="E13"/>
  <c r="G13" s="1"/>
  <c r="H13"/>
  <c r="I13"/>
  <c r="J13"/>
  <c r="K13"/>
  <c r="P13" s="1"/>
  <c r="N14"/>
  <c r="O14"/>
  <c r="P14"/>
  <c r="Q14"/>
  <c r="N15"/>
  <c r="O15"/>
  <c r="P15"/>
  <c r="Q15"/>
  <c r="E16"/>
  <c r="J16"/>
  <c r="K16"/>
  <c r="L16"/>
  <c r="M16"/>
  <c r="N17"/>
  <c r="O17"/>
  <c r="P17"/>
  <c r="Q17"/>
  <c r="N18"/>
  <c r="O18"/>
  <c r="P18"/>
  <c r="Q18"/>
  <c r="N19"/>
  <c r="O19"/>
  <c r="Q19"/>
  <c r="N20"/>
  <c r="O20"/>
  <c r="Q20"/>
  <c r="N21"/>
  <c r="O21"/>
  <c r="Q21"/>
  <c r="N22"/>
  <c r="O22"/>
  <c r="Q22"/>
  <c r="N23"/>
  <c r="O23"/>
  <c r="Q23"/>
  <c r="E24"/>
  <c r="G24" s="1"/>
  <c r="J24"/>
  <c r="L24"/>
  <c r="M24"/>
  <c r="N25"/>
  <c r="O25"/>
  <c r="Q25"/>
  <c r="O27"/>
  <c r="Q27"/>
  <c r="N28"/>
  <c r="O28"/>
  <c r="Q28"/>
  <c r="O29"/>
  <c r="P29"/>
  <c r="O30"/>
  <c r="P30"/>
  <c r="N32"/>
  <c r="O32"/>
  <c r="Q32"/>
  <c r="N33"/>
  <c r="O33"/>
  <c r="Q33"/>
  <c r="E34"/>
  <c r="L34"/>
  <c r="M34"/>
  <c r="M31" s="1"/>
  <c r="M9" s="1"/>
  <c r="O35"/>
  <c r="P35"/>
  <c r="Q35"/>
  <c r="N36"/>
  <c r="O36"/>
  <c r="P36"/>
  <c r="Q36"/>
  <c r="N37"/>
  <c r="O37"/>
  <c r="Q37"/>
  <c r="O38"/>
  <c r="P38"/>
  <c r="N39"/>
  <c r="O39"/>
  <c r="P39"/>
  <c r="Q39"/>
  <c r="N40"/>
  <c r="O40"/>
  <c r="P40"/>
  <c r="Q40"/>
  <c r="N41"/>
  <c r="O41"/>
  <c r="Q41"/>
  <c r="N42"/>
  <c r="O42"/>
  <c r="P42"/>
  <c r="Q42"/>
  <c r="N43"/>
  <c r="O43"/>
  <c r="P43"/>
  <c r="Q43"/>
  <c r="N44"/>
  <c r="O44"/>
  <c r="Q44"/>
  <c r="E45"/>
  <c r="G45" s="1"/>
  <c r="H45"/>
  <c r="I45"/>
  <c r="J45"/>
  <c r="K45"/>
  <c r="P45" s="1"/>
  <c r="L45"/>
  <c r="O46"/>
  <c r="Q46"/>
  <c r="N47"/>
  <c r="O47"/>
  <c r="P47"/>
  <c r="Q47"/>
  <c r="Q48"/>
  <c r="N35"/>
  <c r="N29"/>
  <c r="Q29"/>
  <c r="P12"/>
  <c r="K24"/>
  <c r="N26"/>
  <c r="O26"/>
  <c r="P26"/>
  <c r="N30"/>
  <c r="Q30"/>
  <c r="N12"/>
  <c r="Q12"/>
  <c r="Q38"/>
  <c r="I31"/>
  <c r="O13"/>
  <c r="Q34"/>
  <c r="O34"/>
  <c r="N13"/>
  <c r="H11"/>
  <c r="H8" s="1"/>
  <c r="E11"/>
  <c r="E31"/>
  <c r="L11"/>
  <c r="I11"/>
  <c r="I8" s="1"/>
  <c r="I7" s="1"/>
  <c r="R11"/>
  <c r="R8" s="1"/>
  <c r="L31"/>
  <c r="L9" s="1"/>
  <c r="I9"/>
  <c r="O24"/>
  <c r="Q24"/>
  <c r="N16"/>
  <c r="H34"/>
  <c r="H31" s="1"/>
  <c r="E10" l="1"/>
  <c r="N34"/>
  <c r="N31" s="1"/>
  <c r="N9" s="1"/>
  <c r="N7" s="1"/>
  <c r="N24"/>
  <c r="M11"/>
  <c r="M10" s="1"/>
  <c r="N45"/>
  <c r="N11"/>
  <c r="N8" s="1"/>
  <c r="O45"/>
  <c r="I10"/>
  <c r="L10"/>
  <c r="O16"/>
  <c r="J11"/>
  <c r="J8" s="1"/>
  <c r="J7" s="1"/>
  <c r="S11"/>
  <c r="S8" s="1"/>
  <c r="F10"/>
  <c r="F8"/>
  <c r="F7" s="1"/>
  <c r="J10"/>
  <c r="R10"/>
  <c r="R9"/>
  <c r="R7" s="1"/>
  <c r="M8"/>
  <c r="M7" s="1"/>
  <c r="G10"/>
  <c r="L8"/>
  <c r="L7" s="1"/>
  <c r="Q16"/>
  <c r="Q45"/>
  <c r="P24"/>
  <c r="G34"/>
  <c r="P34" s="1"/>
  <c r="K11"/>
  <c r="G31"/>
  <c r="P31" s="1"/>
  <c r="G11"/>
  <c r="G16"/>
  <c r="P16" s="1"/>
  <c r="O31"/>
  <c r="Q31"/>
  <c r="K10"/>
  <c r="K9"/>
  <c r="H10"/>
  <c r="H9"/>
  <c r="H7" s="1"/>
  <c r="S10"/>
  <c r="S9"/>
  <c r="E8"/>
  <c r="E9"/>
  <c r="G9" s="1"/>
  <c r="N10" l="1"/>
  <c r="P11"/>
  <c r="O11"/>
  <c r="Q11"/>
  <c r="K8"/>
  <c r="Q10"/>
  <c r="O10"/>
  <c r="P10"/>
  <c r="G8"/>
  <c r="P8" s="1"/>
  <c r="E7"/>
  <c r="G7" s="1"/>
  <c r="O9"/>
  <c r="P9"/>
  <c r="Q9"/>
  <c r="S7"/>
  <c r="O8" l="1"/>
  <c r="Q8"/>
  <c r="K7"/>
  <c r="P7" s="1"/>
  <c r="Q7" l="1"/>
  <c r="O7"/>
</calcChain>
</file>

<file path=xl/sharedStrings.xml><?xml version="1.0" encoding="utf-8"?>
<sst xmlns="http://schemas.openxmlformats.org/spreadsheetml/2006/main" count="76" uniqueCount="64">
  <si>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</si>
  <si>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</si>
  <si>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</si>
  <si>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</si>
  <si>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</si>
  <si>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</si>
  <si>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</si>
  <si>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</si>
  <si>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</si>
  <si>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</si>
  <si>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</si>
  <si>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</si>
  <si>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</si>
  <si>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</si>
  <si>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</si>
  <si>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</si>
  <si>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</si>
  <si>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</si>
  <si>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</si>
  <si>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</si>
  <si>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</si>
  <si>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</si>
  <si>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</si>
  <si>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</si>
  <si>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</si>
  <si>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</si>
  <si>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</si>
  <si>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</si>
  <si>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</si>
  <si>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</si>
  <si>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</si>
  <si>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</si>
  <si>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</si>
  <si>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</si>
  <si>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</si>
  <si>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</si>
  <si>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</si>
  <si>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</si>
  <si>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</si>
  <si>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</si>
  <si>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</si>
  <si>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</si>
  <si>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</si>
  <si>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</si>
  <si>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</si>
  <si>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</si>
  <si>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</si>
  <si>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</si>
  <si>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</si>
  <si>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</si>
  <si>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</si>
  <si>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</si>
  <si>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</si>
  <si>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</si>
  <si>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</si>
  <si>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</si>
  <si>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</si>
  <si>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</si>
  <si>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</si>
  <si>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</si>
  <si>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</si>
  <si>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12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</si>
  <si>
    <t>추경목표액</t>
    <phoneticPr fontId="2" type="noConversion"/>
  </si>
  <si>
    <t>최종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</si>
</sst>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41" fontId="10" fillId="0" borderId="1" xfId="7" applyFont="1" applyBorder="1" applyAlignment="1">
      <alignment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20" fillId="6" borderId="22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5" borderId="23" xfId="0" applyNumberFormat="1" applyFont="1" applyFill="1" applyBorder="1" applyAlignment="1" applyProtection="1">
      <alignment horizontal="center" vertical="center" wrapText="1"/>
    </xf>
    <xf numFmtId="3" fontId="20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E8" sqref="E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5.6640625" style="2" hidden="1" customWidth="1"/>
    <col min="7" max="7" width="14" style="2" customWidth="1"/>
    <col min="8" max="8" width="14.21875" style="2" customWidth="1"/>
    <col min="9" max="10" width="13.88671875" style="2" customWidth="1"/>
    <col min="11" max="11" width="13.109375" style="2" customWidth="1"/>
    <col min="12" max="12" width="14.6640625" style="2" customWidth="1"/>
    <col min="13" max="13" width="14.21875" style="2" customWidth="1"/>
    <col min="14" max="17" width="15.6640625" style="2" customWidth="1"/>
    <col min="18" max="18" width="10.33203125" style="2" customWidth="1"/>
    <col min="19" max="19" width="11.21875" style="2" customWidth="1"/>
    <col min="20" max="16384" width="8.88671875" style="2"/>
  </cols>
  <sheetData>
    <row r="1" spans="1:19" s="10" customFormat="1" ht="16.5" customHeight="1">
      <c r="A1" s="23"/>
      <c r="H1" s="101" t="s">
        <v>61</v>
      </c>
      <c r="I1" s="101"/>
      <c r="J1" s="101"/>
      <c r="K1" s="101"/>
      <c r="L1" s="101"/>
      <c r="M1" s="101"/>
      <c r="N1" s="101"/>
      <c r="O1" s="101"/>
      <c r="P1" s="12"/>
      <c r="Q1" s="12"/>
      <c r="R1" s="12"/>
    </row>
    <row r="2" spans="1:19" s="10" customFormat="1" ht="14.25" customHeight="1">
      <c r="E2" s="13"/>
      <c r="F2" s="13"/>
      <c r="H2" s="101"/>
      <c r="I2" s="101"/>
      <c r="J2" s="101"/>
      <c r="K2" s="101"/>
      <c r="L2" s="101"/>
      <c r="M2" s="101"/>
      <c r="N2" s="101"/>
      <c r="O2" s="101"/>
      <c r="P2" s="14"/>
      <c r="Q2" s="104"/>
      <c r="R2" s="12"/>
    </row>
    <row r="3" spans="1:19" s="10" customFormat="1" ht="20.25" customHeight="1">
      <c r="A3" s="15"/>
      <c r="B3" s="79"/>
      <c r="C3" s="79"/>
      <c r="D3" s="11"/>
      <c r="M3" s="21"/>
      <c r="N3" s="20"/>
      <c r="O3" s="20"/>
      <c r="P3" s="20"/>
      <c r="Q3" s="104"/>
      <c r="R3" s="12"/>
    </row>
    <row r="4" spans="1:19" ht="15.75" customHeight="1">
      <c r="O4" s="1"/>
      <c r="P4" s="1"/>
      <c r="Q4" s="3"/>
      <c r="S4" s="22" t="s">
        <v>40</v>
      </c>
    </row>
    <row r="5" spans="1:19" s="4" customFormat="1" ht="27.75" customHeight="1">
      <c r="A5" s="63" t="s">
        <v>41</v>
      </c>
      <c r="B5" s="83"/>
      <c r="C5" s="83"/>
      <c r="D5" s="64"/>
      <c r="E5" s="65" t="s">
        <v>42</v>
      </c>
      <c r="F5" s="65"/>
      <c r="G5" s="65"/>
      <c r="H5" s="63" t="s">
        <v>43</v>
      </c>
      <c r="I5" s="64"/>
      <c r="J5" s="63" t="s">
        <v>44</v>
      </c>
      <c r="K5" s="64"/>
      <c r="L5" s="63" t="s">
        <v>45</v>
      </c>
      <c r="M5" s="64"/>
      <c r="N5" s="65" t="s">
        <v>46</v>
      </c>
      <c r="O5" s="65" t="s">
        <v>47</v>
      </c>
      <c r="P5" s="65"/>
      <c r="Q5" s="65"/>
      <c r="R5" s="63" t="s">
        <v>48</v>
      </c>
      <c r="S5" s="64"/>
    </row>
    <row r="6" spans="1:19" s="4" customFormat="1" ht="36" customHeight="1" thickBot="1">
      <c r="A6" s="84"/>
      <c r="B6" s="85"/>
      <c r="C6" s="85"/>
      <c r="D6" s="86"/>
      <c r="E6" s="38" t="s">
        <v>49</v>
      </c>
      <c r="F6" s="38" t="s">
        <v>62</v>
      </c>
      <c r="G6" s="38" t="s">
        <v>63</v>
      </c>
      <c r="H6" s="38" t="s">
        <v>50</v>
      </c>
      <c r="I6" s="38" t="s">
        <v>51</v>
      </c>
      <c r="J6" s="38" t="s">
        <v>50</v>
      </c>
      <c r="K6" s="38" t="s">
        <v>51</v>
      </c>
      <c r="L6" s="38" t="s">
        <v>50</v>
      </c>
      <c r="M6" s="38" t="s">
        <v>51</v>
      </c>
      <c r="N6" s="66"/>
      <c r="O6" s="39" t="s">
        <v>52</v>
      </c>
      <c r="P6" s="39" t="s">
        <v>53</v>
      </c>
      <c r="Q6" s="38" t="s">
        <v>54</v>
      </c>
      <c r="R6" s="38" t="s">
        <v>50</v>
      </c>
      <c r="S6" s="38" t="s">
        <v>51</v>
      </c>
    </row>
    <row r="7" spans="1:19" s="4" customFormat="1" ht="21.75" customHeight="1">
      <c r="A7" s="80" t="s">
        <v>55</v>
      </c>
      <c r="B7" s="87" t="s">
        <v>56</v>
      </c>
      <c r="C7" s="87"/>
      <c r="D7" s="88"/>
      <c r="E7" s="52">
        <f t="shared" ref="E7:N7" si="0">SUM(E8:E9)</f>
        <v>308152000</v>
      </c>
      <c r="F7" s="26">
        <f>SUM(F8:F9)</f>
        <v>67042000</v>
      </c>
      <c r="G7" s="26">
        <f>SUM(E7:F7)</f>
        <v>375194000</v>
      </c>
      <c r="H7" s="26">
        <f>SUM(H8:H9)</f>
        <v>28602793</v>
      </c>
      <c r="I7" s="26">
        <f t="shared" si="0"/>
        <v>445656806</v>
      </c>
      <c r="J7" s="26">
        <f t="shared" si="0"/>
        <v>26707722</v>
      </c>
      <c r="K7" s="26">
        <f>SUM(K8:K9)</f>
        <v>433820570</v>
      </c>
      <c r="L7" s="26">
        <f t="shared" si="0"/>
        <v>518275</v>
      </c>
      <c r="M7" s="26">
        <f t="shared" si="0"/>
        <v>1844990</v>
      </c>
      <c r="N7" s="26">
        <f t="shared" si="0"/>
        <v>9991246</v>
      </c>
      <c r="O7" s="27">
        <f t="shared" ref="O7:O48" si="1">+K7/E7*100</f>
        <v>140.78135790129548</v>
      </c>
      <c r="P7" s="27">
        <f t="shared" ref="P7:P48" si="2">+K7/G7*100</f>
        <v>115.62566832092199</v>
      </c>
      <c r="Q7" s="27">
        <f t="shared" ref="Q7:Q48" si="3">+K7/I7*100</f>
        <v>97.344091722454252</v>
      </c>
      <c r="R7" s="26">
        <f>SUM(R8:R9)</f>
        <v>163219</v>
      </c>
      <c r="S7" s="26">
        <f>SUM(S8:S9)</f>
        <v>6400710</v>
      </c>
    </row>
    <row r="8" spans="1:19" s="4" customFormat="1" ht="21.75" customHeight="1">
      <c r="A8" s="81"/>
      <c r="B8" s="89" t="s">
        <v>27</v>
      </c>
      <c r="C8" s="90"/>
      <c r="D8" s="91"/>
      <c r="E8" s="53">
        <f t="shared" ref="E8:N8" si="4">E11+E46+E47</f>
        <v>90500000</v>
      </c>
      <c r="F8" s="16">
        <f>F11+F46+F47</f>
        <v>0</v>
      </c>
      <c r="G8" s="16">
        <f t="shared" ref="G8:G48" si="5">SUM(E8:F8)</f>
        <v>90500000</v>
      </c>
      <c r="H8" s="16">
        <f t="shared" si="4"/>
        <v>13935318</v>
      </c>
      <c r="I8" s="16">
        <f t="shared" si="4"/>
        <v>143933778</v>
      </c>
      <c r="J8" s="16">
        <f t="shared" si="4"/>
        <v>13499902</v>
      </c>
      <c r="K8" s="16">
        <f t="shared" si="4"/>
        <v>141048816</v>
      </c>
      <c r="L8" s="16">
        <f t="shared" si="4"/>
        <v>228751</v>
      </c>
      <c r="M8" s="16">
        <f t="shared" si="4"/>
        <v>708099</v>
      </c>
      <c r="N8" s="16">
        <f t="shared" si="4"/>
        <v>2176863</v>
      </c>
      <c r="O8" s="17">
        <f t="shared" si="1"/>
        <v>155.8550453038674</v>
      </c>
      <c r="P8" s="17">
        <f t="shared" si="2"/>
        <v>155.8550453038674</v>
      </c>
      <c r="Q8" s="17">
        <f t="shared" si="3"/>
        <v>97.995632408120343</v>
      </c>
      <c r="R8" s="16">
        <f>R11+R46+R47</f>
        <v>42981</v>
      </c>
      <c r="S8" s="16">
        <f>S11+S46+S47</f>
        <v>2764558</v>
      </c>
    </row>
    <row r="9" spans="1:19" s="4" customFormat="1" ht="21.75" customHeight="1" thickBot="1">
      <c r="A9" s="82"/>
      <c r="B9" s="92" t="s">
        <v>17</v>
      </c>
      <c r="C9" s="93"/>
      <c r="D9" s="94"/>
      <c r="E9" s="54">
        <f>E31+E48</f>
        <v>217652000</v>
      </c>
      <c r="F9" s="28">
        <f>F31+F48</f>
        <v>67042000</v>
      </c>
      <c r="G9" s="28">
        <f t="shared" si="5"/>
        <v>284694000</v>
      </c>
      <c r="H9" s="28">
        <f t="shared" ref="H9:N9" si="6">H31+H48</f>
        <v>14667475</v>
      </c>
      <c r="I9" s="28">
        <f t="shared" si="6"/>
        <v>301723028</v>
      </c>
      <c r="J9" s="28">
        <f t="shared" si="6"/>
        <v>13207820</v>
      </c>
      <c r="K9" s="28">
        <f t="shared" si="6"/>
        <v>292771754</v>
      </c>
      <c r="L9" s="28">
        <f t="shared" si="6"/>
        <v>289524</v>
      </c>
      <c r="M9" s="28">
        <f t="shared" si="6"/>
        <v>1136891</v>
      </c>
      <c r="N9" s="28">
        <f t="shared" si="6"/>
        <v>7814383</v>
      </c>
      <c r="O9" s="29">
        <f t="shared" si="1"/>
        <v>134.51369801334241</v>
      </c>
      <c r="P9" s="29">
        <f t="shared" si="2"/>
        <v>102.83734606279023</v>
      </c>
      <c r="Q9" s="29">
        <f t="shared" si="3"/>
        <v>97.0332811322575</v>
      </c>
      <c r="R9" s="28">
        <f>R31+R48</f>
        <v>120238</v>
      </c>
      <c r="S9" s="28">
        <f>S31+S48</f>
        <v>3636152</v>
      </c>
    </row>
    <row r="10" spans="1:19" s="4" customFormat="1" ht="21.75" customHeight="1">
      <c r="A10" s="72" t="s">
        <v>18</v>
      </c>
      <c r="B10" s="77" t="s">
        <v>15</v>
      </c>
      <c r="C10" s="77"/>
      <c r="D10" s="78"/>
      <c r="E10" s="55">
        <f t="shared" ref="E10:N10" si="7">SUM(E11,E31)</f>
        <v>306752000</v>
      </c>
      <c r="F10" s="24">
        <f>SUM(F11,F31)</f>
        <v>67042000</v>
      </c>
      <c r="G10" s="24">
        <f t="shared" si="5"/>
        <v>373794000</v>
      </c>
      <c r="H10" s="24">
        <f t="shared" si="7"/>
        <v>28603664</v>
      </c>
      <c r="I10" s="24">
        <f t="shared" si="7"/>
        <v>438163779</v>
      </c>
      <c r="J10" s="24">
        <f t="shared" si="7"/>
        <v>26658209</v>
      </c>
      <c r="K10" s="24">
        <f t="shared" si="7"/>
        <v>432677361</v>
      </c>
      <c r="L10" s="24">
        <f t="shared" si="7"/>
        <v>133790</v>
      </c>
      <c r="M10" s="24">
        <f t="shared" si="7"/>
        <v>237679</v>
      </c>
      <c r="N10" s="24">
        <f t="shared" si="7"/>
        <v>5248739</v>
      </c>
      <c r="O10" s="25">
        <f t="shared" si="1"/>
        <v>141.05119477623617</v>
      </c>
      <c r="P10" s="25">
        <f t="shared" si="2"/>
        <v>115.75289089712516</v>
      </c>
      <c r="Q10" s="25">
        <f t="shared" si="3"/>
        <v>98.747861356198499</v>
      </c>
      <c r="R10" s="24">
        <f>SUM(R11,R31)</f>
        <v>131196</v>
      </c>
      <c r="S10" s="24">
        <f>SUM(S11,S31)</f>
        <v>3427261</v>
      </c>
    </row>
    <row r="11" spans="1:19" s="4" customFormat="1" ht="21.75" customHeight="1">
      <c r="A11" s="73"/>
      <c r="B11" s="70" t="s">
        <v>19</v>
      </c>
      <c r="C11" s="74" t="s">
        <v>7</v>
      </c>
      <c r="D11" s="75"/>
      <c r="E11" s="56">
        <f t="shared" ref="E11:N11" si="8">SUM(E12,E13,E16,E19:E23,E24)</f>
        <v>89800000</v>
      </c>
      <c r="F11" s="6">
        <f>SUM(F12,F13,F16,F19:F23,F24)</f>
        <v>0</v>
      </c>
      <c r="G11" s="6">
        <f t="shared" si="5"/>
        <v>89800000</v>
      </c>
      <c r="H11" s="6">
        <f t="shared" si="8"/>
        <v>13949071</v>
      </c>
      <c r="I11" s="6">
        <f t="shared" si="8"/>
        <v>141772738</v>
      </c>
      <c r="J11" s="6">
        <f t="shared" si="8"/>
        <v>13503451</v>
      </c>
      <c r="K11" s="6">
        <f t="shared" si="8"/>
        <v>140533662</v>
      </c>
      <c r="L11" s="6">
        <f t="shared" si="8"/>
        <v>101415</v>
      </c>
      <c r="M11" s="6">
        <f t="shared" si="8"/>
        <v>108445</v>
      </c>
      <c r="N11" s="6">
        <f t="shared" si="8"/>
        <v>1130631</v>
      </c>
      <c r="O11" s="7">
        <f t="shared" si="1"/>
        <v>156.49628285077949</v>
      </c>
      <c r="P11" s="7">
        <f t="shared" si="2"/>
        <v>156.49628285077949</v>
      </c>
      <c r="Q11" s="7">
        <f t="shared" si="3"/>
        <v>99.126012506015087</v>
      </c>
      <c r="R11" s="6">
        <f>SUM(R12,R13,R16,R19:R23,R24)</f>
        <v>23152</v>
      </c>
      <c r="S11" s="6">
        <f>SUM(S12,S13,S16,S19:S23,S24)</f>
        <v>2318072</v>
      </c>
    </row>
    <row r="12" spans="1:19" s="4" customFormat="1" ht="21.75" customHeight="1">
      <c r="A12" s="73"/>
      <c r="B12" s="71"/>
      <c r="C12" s="76" t="s">
        <v>20</v>
      </c>
      <c r="D12" s="75"/>
      <c r="E12" s="51">
        <v>50000000</v>
      </c>
      <c r="F12" s="9"/>
      <c r="G12" s="9">
        <f t="shared" si="5"/>
        <v>50000000</v>
      </c>
      <c r="H12" s="9">
        <v>9343069</v>
      </c>
      <c r="I12" s="9">
        <v>93945376</v>
      </c>
      <c r="J12" s="9">
        <v>9347424</v>
      </c>
      <c r="K12" s="9">
        <v>93630540</v>
      </c>
      <c r="L12" s="9">
        <v>92318</v>
      </c>
      <c r="M12" s="19">
        <v>92318</v>
      </c>
      <c r="N12" s="6">
        <f>I12-K12-M12</f>
        <v>222518</v>
      </c>
      <c r="O12" s="7">
        <f t="shared" si="1"/>
        <v>187.26107999999999</v>
      </c>
      <c r="P12" s="7">
        <f t="shared" si="2"/>
        <v>187.26107999999999</v>
      </c>
      <c r="Q12" s="7">
        <f t="shared" si="3"/>
        <v>99.664873340865654</v>
      </c>
      <c r="R12" s="45">
        <v>15887</v>
      </c>
      <c r="S12" s="44">
        <v>2117161</v>
      </c>
    </row>
    <row r="13" spans="1:19" s="4" customFormat="1" ht="21.75" customHeight="1">
      <c r="A13" s="73"/>
      <c r="B13" s="71"/>
      <c r="C13" s="70" t="s">
        <v>57</v>
      </c>
      <c r="D13" s="40" t="s">
        <v>26</v>
      </c>
      <c r="E13" s="57">
        <f t="shared" ref="E13:N13" si="9">SUM(E14:E15)</f>
        <v>6800000</v>
      </c>
      <c r="F13" s="18">
        <f>SUM(F14:F15)</f>
        <v>0</v>
      </c>
      <c r="G13" s="18">
        <f t="shared" si="5"/>
        <v>6800000</v>
      </c>
      <c r="H13" s="18">
        <f t="shared" si="9"/>
        <v>495315</v>
      </c>
      <c r="I13" s="18">
        <f t="shared" si="9"/>
        <v>6917615</v>
      </c>
      <c r="J13" s="18">
        <f t="shared" si="9"/>
        <v>495958</v>
      </c>
      <c r="K13" s="18">
        <f t="shared" si="9"/>
        <v>6884801</v>
      </c>
      <c r="L13" s="18">
        <f t="shared" si="9"/>
        <v>131</v>
      </c>
      <c r="M13" s="18">
        <f t="shared" si="9"/>
        <v>333</v>
      </c>
      <c r="N13" s="18">
        <f t="shared" si="9"/>
        <v>32481</v>
      </c>
      <c r="O13" s="7">
        <f t="shared" si="1"/>
        <v>101.24707352941175</v>
      </c>
      <c r="P13" s="7">
        <f t="shared" si="2"/>
        <v>101.24707352941175</v>
      </c>
      <c r="Q13" s="7" t="s">
        <v>60</v>
      </c>
      <c r="R13" s="46">
        <f>SUM(R14:R15)</f>
        <v>3294</v>
      </c>
      <c r="S13" s="46">
        <f>SUM(S14:S15)</f>
        <v>38323</v>
      </c>
    </row>
    <row r="14" spans="1:19" s="4" customFormat="1" ht="21.75" customHeight="1">
      <c r="A14" s="73"/>
      <c r="B14" s="71"/>
      <c r="C14" s="102"/>
      <c r="D14" s="41" t="s">
        <v>28</v>
      </c>
      <c r="E14" s="58">
        <v>5806154</v>
      </c>
      <c r="F14" s="8"/>
      <c r="G14" s="8">
        <f t="shared" si="5"/>
        <v>5806154</v>
      </c>
      <c r="H14" s="9">
        <v>469694</v>
      </c>
      <c r="I14" s="19">
        <v>5807437</v>
      </c>
      <c r="J14" s="9">
        <v>469510</v>
      </c>
      <c r="K14" s="19">
        <v>5790546</v>
      </c>
      <c r="L14" s="9">
        <v>0</v>
      </c>
      <c r="M14" s="19">
        <v>0</v>
      </c>
      <c r="N14" s="6">
        <f>I14-K14-M14</f>
        <v>16891</v>
      </c>
      <c r="O14" s="7">
        <f t="shared" si="1"/>
        <v>99.731181777128199</v>
      </c>
      <c r="P14" s="7">
        <f t="shared" si="2"/>
        <v>99.731181777128199</v>
      </c>
      <c r="Q14" s="7">
        <f t="shared" si="3"/>
        <v>99.709148803508327</v>
      </c>
      <c r="R14" s="45">
        <v>3279</v>
      </c>
      <c r="S14" s="44">
        <v>37550</v>
      </c>
    </row>
    <row r="15" spans="1:19" s="4" customFormat="1" ht="21.75" customHeight="1">
      <c r="A15" s="73"/>
      <c r="B15" s="71"/>
      <c r="C15" s="103"/>
      <c r="D15" s="41" t="s">
        <v>29</v>
      </c>
      <c r="E15" s="58">
        <v>993846</v>
      </c>
      <c r="F15" s="8"/>
      <c r="G15" s="8">
        <f t="shared" si="5"/>
        <v>993846</v>
      </c>
      <c r="H15" s="9">
        <v>25621</v>
      </c>
      <c r="I15" s="19">
        <v>1110178</v>
      </c>
      <c r="J15" s="9">
        <v>26448</v>
      </c>
      <c r="K15" s="19">
        <v>1094255</v>
      </c>
      <c r="L15" s="9">
        <v>131</v>
      </c>
      <c r="M15" s="19">
        <v>333</v>
      </c>
      <c r="N15" s="6">
        <f>I15-K15-M15</f>
        <v>15590</v>
      </c>
      <c r="O15" s="7">
        <f t="shared" si="1"/>
        <v>110.10307431936135</v>
      </c>
      <c r="P15" s="7">
        <f t="shared" si="2"/>
        <v>110.10307431936135</v>
      </c>
      <c r="Q15" s="7">
        <f t="shared" si="3"/>
        <v>98.565725496271767</v>
      </c>
      <c r="R15" s="45">
        <v>15</v>
      </c>
      <c r="S15" s="44">
        <v>773</v>
      </c>
    </row>
    <row r="16" spans="1:19" s="4" customFormat="1" ht="21.75" customHeight="1">
      <c r="A16" s="73"/>
      <c r="B16" s="71"/>
      <c r="C16" s="70" t="s">
        <v>58</v>
      </c>
      <c r="D16" s="40" t="s">
        <v>26</v>
      </c>
      <c r="E16" s="57">
        <f t="shared" ref="E16:N16" si="10">SUM(E17:E18)</f>
        <v>11000000</v>
      </c>
      <c r="F16" s="18">
        <f>SUM(F17:F18)</f>
        <v>0</v>
      </c>
      <c r="G16" s="18">
        <f t="shared" si="5"/>
        <v>11000000</v>
      </c>
      <c r="H16" s="18">
        <f t="shared" si="10"/>
        <v>234906</v>
      </c>
      <c r="I16" s="18">
        <f t="shared" si="10"/>
        <v>12717144</v>
      </c>
      <c r="J16" s="18">
        <f t="shared" si="10"/>
        <v>244840</v>
      </c>
      <c r="K16" s="18">
        <f t="shared" si="10"/>
        <v>12611613</v>
      </c>
      <c r="L16" s="18">
        <f t="shared" si="10"/>
        <v>316</v>
      </c>
      <c r="M16" s="18">
        <f t="shared" si="10"/>
        <v>5281</v>
      </c>
      <c r="N16" s="18">
        <f t="shared" si="10"/>
        <v>100250</v>
      </c>
      <c r="O16" s="7">
        <f t="shared" si="1"/>
        <v>114.65102727272726</v>
      </c>
      <c r="P16" s="7">
        <f t="shared" si="2"/>
        <v>114.65102727272726</v>
      </c>
      <c r="Q16" s="7">
        <f t="shared" si="3"/>
        <v>99.170167452692198</v>
      </c>
      <c r="R16" s="46">
        <f>SUM(R17:R18)</f>
        <v>0</v>
      </c>
      <c r="S16" s="46">
        <f>SUM(S17:S18)</f>
        <v>775</v>
      </c>
    </row>
    <row r="17" spans="1:19" s="4" customFormat="1" ht="21.75" customHeight="1">
      <c r="A17" s="73"/>
      <c r="B17" s="71"/>
      <c r="C17" s="102"/>
      <c r="D17" s="42" t="s">
        <v>30</v>
      </c>
      <c r="E17" s="58">
        <v>2433150</v>
      </c>
      <c r="F17" s="8"/>
      <c r="G17" s="8">
        <f t="shared" si="5"/>
        <v>2433150</v>
      </c>
      <c r="H17" s="19">
        <v>234062</v>
      </c>
      <c r="I17" s="19">
        <v>3338066</v>
      </c>
      <c r="J17" s="19">
        <v>234306</v>
      </c>
      <c r="K17" s="19">
        <v>3337507</v>
      </c>
      <c r="L17" s="19">
        <v>0</v>
      </c>
      <c r="M17" s="19">
        <v>0</v>
      </c>
      <c r="N17" s="6">
        <f t="shared" ref="N17:N23" si="11">I17-K17-M17</f>
        <v>559</v>
      </c>
      <c r="O17" s="7">
        <f t="shared" si="1"/>
        <v>137.16815650494217</v>
      </c>
      <c r="P17" s="7">
        <f t="shared" si="2"/>
        <v>137.16815650494217</v>
      </c>
      <c r="Q17" s="7">
        <f t="shared" si="3"/>
        <v>99.983253776288421</v>
      </c>
      <c r="R17" s="45">
        <v>0</v>
      </c>
      <c r="S17" s="44">
        <v>6</v>
      </c>
    </row>
    <row r="18" spans="1:19" s="4" customFormat="1" ht="21.75" customHeight="1">
      <c r="A18" s="73"/>
      <c r="B18" s="71"/>
      <c r="C18" s="103"/>
      <c r="D18" s="42" t="s">
        <v>31</v>
      </c>
      <c r="E18" s="58">
        <v>8566850</v>
      </c>
      <c r="F18" s="8"/>
      <c r="G18" s="8">
        <f t="shared" si="5"/>
        <v>8566850</v>
      </c>
      <c r="H18" s="19">
        <v>844</v>
      </c>
      <c r="I18" s="19">
        <v>9379078</v>
      </c>
      <c r="J18" s="19">
        <v>10534</v>
      </c>
      <c r="K18" s="19">
        <v>9274106</v>
      </c>
      <c r="L18" s="19">
        <v>316</v>
      </c>
      <c r="M18" s="19">
        <v>5281</v>
      </c>
      <c r="N18" s="6">
        <f t="shared" si="11"/>
        <v>99691</v>
      </c>
      <c r="O18" s="7">
        <f t="shared" si="1"/>
        <v>108.25572993574069</v>
      </c>
      <c r="P18" s="7">
        <f t="shared" si="2"/>
        <v>108.25572993574069</v>
      </c>
      <c r="Q18" s="7">
        <f t="shared" si="3"/>
        <v>98.880785510046934</v>
      </c>
      <c r="R18" s="45">
        <v>0</v>
      </c>
      <c r="S18" s="44">
        <v>769</v>
      </c>
    </row>
    <row r="19" spans="1:19" s="4" customFormat="1" ht="21.75" customHeight="1">
      <c r="A19" s="73"/>
      <c r="B19" s="71"/>
      <c r="C19" s="76" t="s">
        <v>32</v>
      </c>
      <c r="D19" s="75"/>
      <c r="E19" s="58"/>
      <c r="F19" s="8"/>
      <c r="G19" s="8">
        <f t="shared" si="5"/>
        <v>0</v>
      </c>
      <c r="H19" s="19"/>
      <c r="I19" s="19"/>
      <c r="J19" s="19"/>
      <c r="K19" s="19"/>
      <c r="L19" s="19"/>
      <c r="M19" s="19"/>
      <c r="N19" s="6">
        <f t="shared" si="11"/>
        <v>0</v>
      </c>
      <c r="O19" s="7" t="e">
        <f t="shared" si="1"/>
        <v>#DIV/0!</v>
      </c>
      <c r="P19" s="7" t="e">
        <f t="shared" si="2"/>
        <v>#DIV/0!</v>
      </c>
      <c r="Q19" s="7" t="e">
        <f t="shared" si="3"/>
        <v>#DIV/0!</v>
      </c>
      <c r="R19" s="45"/>
      <c r="S19" s="44"/>
    </row>
    <row r="20" spans="1:19" s="4" customFormat="1" ht="21.75" customHeight="1">
      <c r="A20" s="73"/>
      <c r="B20" s="71"/>
      <c r="C20" s="95" t="s">
        <v>21</v>
      </c>
      <c r="D20" s="96"/>
      <c r="E20" s="58"/>
      <c r="F20" s="8"/>
      <c r="G20" s="8">
        <f t="shared" si="5"/>
        <v>0</v>
      </c>
      <c r="H20" s="8">
        <v>3964</v>
      </c>
      <c r="I20" s="19">
        <v>75909</v>
      </c>
      <c r="J20" s="19">
        <v>3964</v>
      </c>
      <c r="K20" s="19">
        <v>75898</v>
      </c>
      <c r="L20" s="19">
        <v>0</v>
      </c>
      <c r="M20" s="19">
        <v>0</v>
      </c>
      <c r="N20" s="6">
        <f t="shared" si="11"/>
        <v>11</v>
      </c>
      <c r="O20" s="7" t="e">
        <f t="shared" si="1"/>
        <v>#DIV/0!</v>
      </c>
      <c r="P20" s="7" t="e">
        <f t="shared" si="2"/>
        <v>#DIV/0!</v>
      </c>
      <c r="Q20" s="7">
        <f t="shared" si="3"/>
        <v>99.985508964681387</v>
      </c>
      <c r="R20" s="45">
        <v>385</v>
      </c>
      <c r="S20" s="44">
        <v>1491</v>
      </c>
    </row>
    <row r="21" spans="1:19" s="4" customFormat="1" ht="21.75" customHeight="1">
      <c r="A21" s="73"/>
      <c r="B21" s="71"/>
      <c r="C21" s="95" t="s">
        <v>22</v>
      </c>
      <c r="D21" s="96"/>
      <c r="E21" s="58"/>
      <c r="F21" s="8"/>
      <c r="G21" s="8">
        <f t="shared" si="5"/>
        <v>0</v>
      </c>
      <c r="H21" s="19"/>
      <c r="I21" s="19"/>
      <c r="J21" s="19"/>
      <c r="K21" s="19"/>
      <c r="L21" s="19"/>
      <c r="M21" s="19"/>
      <c r="N21" s="6">
        <f t="shared" si="11"/>
        <v>0</v>
      </c>
      <c r="O21" s="7" t="e">
        <f t="shared" si="1"/>
        <v>#DIV/0!</v>
      </c>
      <c r="P21" s="7" t="e">
        <f t="shared" si="2"/>
        <v>#DIV/0!</v>
      </c>
      <c r="Q21" s="7" t="e">
        <f t="shared" si="3"/>
        <v>#DIV/0!</v>
      </c>
      <c r="R21" s="45"/>
      <c r="S21" s="44"/>
    </row>
    <row r="22" spans="1:19" s="4" customFormat="1" ht="21.75" customHeight="1">
      <c r="A22" s="73"/>
      <c r="B22" s="71"/>
      <c r="C22" s="95" t="s">
        <v>23</v>
      </c>
      <c r="D22" s="96"/>
      <c r="E22" s="58"/>
      <c r="F22" s="8"/>
      <c r="G22" s="8">
        <f t="shared" si="5"/>
        <v>0</v>
      </c>
      <c r="H22" s="19"/>
      <c r="I22" s="19"/>
      <c r="J22" s="19"/>
      <c r="K22" s="19"/>
      <c r="L22" s="19"/>
      <c r="M22" s="19"/>
      <c r="N22" s="6">
        <f t="shared" si="11"/>
        <v>0</v>
      </c>
      <c r="O22" s="7" t="e">
        <f t="shared" si="1"/>
        <v>#DIV/0!</v>
      </c>
      <c r="P22" s="7" t="e">
        <f t="shared" si="2"/>
        <v>#DIV/0!</v>
      </c>
      <c r="Q22" s="7" t="e">
        <f t="shared" si="3"/>
        <v>#DIV/0!</v>
      </c>
      <c r="R22" s="45"/>
      <c r="S22" s="44"/>
    </row>
    <row r="23" spans="1:19" s="4" customFormat="1" ht="21.75" customHeight="1">
      <c r="A23" s="73"/>
      <c r="B23" s="71"/>
      <c r="C23" s="95" t="s">
        <v>24</v>
      </c>
      <c r="D23" s="96"/>
      <c r="E23" s="58"/>
      <c r="F23" s="8"/>
      <c r="G23" s="8">
        <f t="shared" si="5"/>
        <v>0</v>
      </c>
      <c r="H23" s="19"/>
      <c r="I23" s="19"/>
      <c r="J23" s="19"/>
      <c r="K23" s="19"/>
      <c r="L23" s="19"/>
      <c r="M23" s="19"/>
      <c r="N23" s="6">
        <f t="shared" si="11"/>
        <v>0</v>
      </c>
      <c r="O23" s="7" t="e">
        <f t="shared" si="1"/>
        <v>#DIV/0!</v>
      </c>
      <c r="P23" s="7" t="e">
        <f t="shared" si="2"/>
        <v>#DIV/0!</v>
      </c>
      <c r="Q23" s="7" t="e">
        <f t="shared" si="3"/>
        <v>#DIV/0!</v>
      </c>
      <c r="R23" s="45"/>
      <c r="S23" s="44"/>
    </row>
    <row r="24" spans="1:19" s="4" customFormat="1" ht="21.75" customHeight="1">
      <c r="A24" s="73"/>
      <c r="B24" s="71"/>
      <c r="C24" s="70" t="s">
        <v>33</v>
      </c>
      <c r="D24" s="40" t="s">
        <v>26</v>
      </c>
      <c r="E24" s="56">
        <f>SUM(E25:E30)</f>
        <v>22000000</v>
      </c>
      <c r="F24" s="6">
        <f>SUM(F25:F30)</f>
        <v>0</v>
      </c>
      <c r="G24" s="6">
        <f t="shared" si="5"/>
        <v>22000000</v>
      </c>
      <c r="H24" s="6">
        <f t="shared" ref="H24:N24" si="12">SUM(H25:H30)</f>
        <v>3871817</v>
      </c>
      <c r="I24" s="6">
        <f t="shared" si="12"/>
        <v>28116694</v>
      </c>
      <c r="J24" s="6">
        <f t="shared" si="12"/>
        <v>3411265</v>
      </c>
      <c r="K24" s="6">
        <f t="shared" si="12"/>
        <v>27330810</v>
      </c>
      <c r="L24" s="6">
        <f t="shared" si="12"/>
        <v>8650</v>
      </c>
      <c r="M24" s="6">
        <f t="shared" si="12"/>
        <v>10513</v>
      </c>
      <c r="N24" s="6">
        <f t="shared" si="12"/>
        <v>775371</v>
      </c>
      <c r="O24" s="7">
        <f t="shared" si="1"/>
        <v>124.23095454545454</v>
      </c>
      <c r="P24" s="7">
        <f t="shared" si="2"/>
        <v>124.23095454545454</v>
      </c>
      <c r="Q24" s="7">
        <f t="shared" si="3"/>
        <v>97.204920322424812</v>
      </c>
      <c r="R24" s="47">
        <f>SUM(R25:R30)</f>
        <v>3586</v>
      </c>
      <c r="S24" s="47">
        <f>SUM(S25:S30)</f>
        <v>160322</v>
      </c>
    </row>
    <row r="25" spans="1:19" s="4" customFormat="1" ht="21.75" customHeight="1">
      <c r="A25" s="73"/>
      <c r="B25" s="71"/>
      <c r="C25" s="102"/>
      <c r="D25" s="43" t="s">
        <v>39</v>
      </c>
      <c r="E25" s="59">
        <v>2509000</v>
      </c>
      <c r="F25" s="8"/>
      <c r="G25" s="8">
        <f t="shared" si="5"/>
        <v>2509000</v>
      </c>
      <c r="H25" s="62">
        <v>563949</v>
      </c>
      <c r="I25" s="62">
        <v>5882837</v>
      </c>
      <c r="J25" s="62">
        <v>563452</v>
      </c>
      <c r="K25" s="62">
        <v>5870390</v>
      </c>
      <c r="L25" s="19">
        <v>7086</v>
      </c>
      <c r="M25" s="19">
        <v>7086</v>
      </c>
      <c r="N25" s="6">
        <f t="shared" ref="N25:N30" si="13">I25-K25-M25</f>
        <v>5361</v>
      </c>
      <c r="O25" s="7">
        <f t="shared" si="1"/>
        <v>233.9732961339179</v>
      </c>
      <c r="P25" s="7">
        <f t="shared" si="2"/>
        <v>233.9732961339179</v>
      </c>
      <c r="Q25" s="7">
        <f t="shared" si="3"/>
        <v>99.788418411048951</v>
      </c>
      <c r="R25" s="62">
        <v>841</v>
      </c>
      <c r="S25" s="62">
        <v>79678</v>
      </c>
    </row>
    <row r="26" spans="1:19" s="4" customFormat="1" ht="21.75" customHeight="1">
      <c r="A26" s="73"/>
      <c r="B26" s="71"/>
      <c r="C26" s="102"/>
      <c r="D26" s="43" t="s">
        <v>34</v>
      </c>
      <c r="E26" s="59">
        <v>1828000</v>
      </c>
      <c r="F26" s="8"/>
      <c r="G26" s="8">
        <f t="shared" si="5"/>
        <v>1828000</v>
      </c>
      <c r="H26" s="62">
        <v>76999</v>
      </c>
      <c r="I26" s="62">
        <v>971603</v>
      </c>
      <c r="J26" s="62">
        <v>76966</v>
      </c>
      <c r="K26" s="62">
        <v>968242</v>
      </c>
      <c r="L26" s="19"/>
      <c r="M26" s="19"/>
      <c r="N26" s="6">
        <f t="shared" si="13"/>
        <v>3361</v>
      </c>
      <c r="O26" s="7">
        <f t="shared" si="1"/>
        <v>52.967286652078769</v>
      </c>
      <c r="P26" s="7">
        <f t="shared" si="2"/>
        <v>52.967286652078769</v>
      </c>
      <c r="Q26" s="7">
        <f t="shared" si="3"/>
        <v>99.654076819441684</v>
      </c>
      <c r="R26" s="62">
        <v>726</v>
      </c>
      <c r="S26" s="62">
        <v>7711</v>
      </c>
    </row>
    <row r="27" spans="1:19" s="4" customFormat="1" ht="21.75" customHeight="1">
      <c r="A27" s="73"/>
      <c r="B27" s="71"/>
      <c r="C27" s="102"/>
      <c r="D27" s="43" t="s">
        <v>25</v>
      </c>
      <c r="E27" s="59">
        <v>86000</v>
      </c>
      <c r="F27" s="8"/>
      <c r="G27" s="8">
        <f t="shared" si="5"/>
        <v>86000</v>
      </c>
      <c r="H27" s="62">
        <v>-19</v>
      </c>
      <c r="I27" s="62">
        <v>185607</v>
      </c>
      <c r="J27" s="62">
        <v>2790</v>
      </c>
      <c r="K27" s="62">
        <v>169281</v>
      </c>
      <c r="L27" s="19">
        <v>158</v>
      </c>
      <c r="M27" s="19">
        <v>232</v>
      </c>
      <c r="N27" s="6">
        <f t="shared" si="13"/>
        <v>16094</v>
      </c>
      <c r="O27" s="7">
        <f t="shared" si="1"/>
        <v>196.83837209302325</v>
      </c>
      <c r="P27" s="7">
        <f t="shared" si="2"/>
        <v>196.83837209302325</v>
      </c>
      <c r="Q27" s="7">
        <f t="shared" si="3"/>
        <v>91.203995538961351</v>
      </c>
      <c r="R27" s="62">
        <v>2</v>
      </c>
      <c r="S27" s="62">
        <v>35</v>
      </c>
    </row>
    <row r="28" spans="1:19" s="4" customFormat="1" ht="21.75" customHeight="1">
      <c r="A28" s="73"/>
      <c r="B28" s="71"/>
      <c r="C28" s="102"/>
      <c r="D28" s="43" t="s">
        <v>3</v>
      </c>
      <c r="E28" s="59">
        <v>3065000</v>
      </c>
      <c r="F28" s="8"/>
      <c r="G28" s="8">
        <f t="shared" si="5"/>
        <v>3065000</v>
      </c>
      <c r="H28" s="62">
        <v>390</v>
      </c>
      <c r="I28" s="62">
        <v>5097725</v>
      </c>
      <c r="J28" s="62">
        <v>16775</v>
      </c>
      <c r="K28" s="62">
        <v>5007044</v>
      </c>
      <c r="L28" s="19">
        <v>1024</v>
      </c>
      <c r="M28" s="19">
        <v>2209</v>
      </c>
      <c r="N28" s="6">
        <f t="shared" si="13"/>
        <v>88472</v>
      </c>
      <c r="O28" s="7">
        <f t="shared" si="1"/>
        <v>163.36195758564438</v>
      </c>
      <c r="P28" s="7">
        <f t="shared" si="2"/>
        <v>163.36195758564438</v>
      </c>
      <c r="Q28" s="7">
        <f t="shared" si="3"/>
        <v>98.221147668813046</v>
      </c>
      <c r="R28" s="62">
        <v>0</v>
      </c>
      <c r="S28" s="62">
        <v>10212</v>
      </c>
    </row>
    <row r="29" spans="1:19" s="4" customFormat="1" ht="21.75" customHeight="1">
      <c r="A29" s="73"/>
      <c r="B29" s="71"/>
      <c r="C29" s="102"/>
      <c r="D29" s="43" t="s">
        <v>4</v>
      </c>
      <c r="E29" s="59">
        <v>5926000</v>
      </c>
      <c r="F29" s="8"/>
      <c r="G29" s="8">
        <f t="shared" si="5"/>
        <v>5926000</v>
      </c>
      <c r="H29" s="62">
        <v>2489282</v>
      </c>
      <c r="I29" s="62">
        <v>6915569</v>
      </c>
      <c r="J29" s="62">
        <v>2010065</v>
      </c>
      <c r="K29" s="62">
        <v>6252502</v>
      </c>
      <c r="L29" s="19">
        <v>382</v>
      </c>
      <c r="M29" s="19">
        <v>986</v>
      </c>
      <c r="N29" s="6">
        <f t="shared" si="13"/>
        <v>662081</v>
      </c>
      <c r="O29" s="7">
        <f t="shared" si="1"/>
        <v>105.50965237934527</v>
      </c>
      <c r="P29" s="7">
        <f t="shared" si="2"/>
        <v>105.50965237934527</v>
      </c>
      <c r="Q29" s="7">
        <f t="shared" si="3"/>
        <v>90.411967547428134</v>
      </c>
      <c r="R29" s="62">
        <v>2017</v>
      </c>
      <c r="S29" s="62">
        <v>62686</v>
      </c>
    </row>
    <row r="30" spans="1:19" s="4" customFormat="1" ht="21.75" customHeight="1">
      <c r="A30" s="73"/>
      <c r="B30" s="71"/>
      <c r="C30" s="103"/>
      <c r="D30" s="43" t="s">
        <v>5</v>
      </c>
      <c r="E30" s="59">
        <v>8586000</v>
      </c>
      <c r="F30" s="8"/>
      <c r="G30" s="8">
        <f t="shared" si="5"/>
        <v>8586000</v>
      </c>
      <c r="H30" s="62">
        <v>741216</v>
      </c>
      <c r="I30" s="62">
        <v>9063353</v>
      </c>
      <c r="J30" s="62">
        <v>741217</v>
      </c>
      <c r="K30" s="62">
        <v>9063351</v>
      </c>
      <c r="L30" s="19"/>
      <c r="M30" s="19"/>
      <c r="N30" s="6">
        <f t="shared" si="13"/>
        <v>2</v>
      </c>
      <c r="O30" s="7">
        <f t="shared" si="1"/>
        <v>105.55964360587002</v>
      </c>
      <c r="P30" s="7">
        <f t="shared" si="2"/>
        <v>105.55964360587002</v>
      </c>
      <c r="Q30" s="7">
        <f t="shared" si="3"/>
        <v>99.999977933111509</v>
      </c>
      <c r="R30" s="62">
        <v>0</v>
      </c>
      <c r="S30" s="62">
        <v>0</v>
      </c>
    </row>
    <row r="31" spans="1:19" s="5" customFormat="1" ht="21.75" customHeight="1">
      <c r="A31" s="73"/>
      <c r="B31" s="70" t="s">
        <v>6</v>
      </c>
      <c r="C31" s="74" t="s">
        <v>7</v>
      </c>
      <c r="D31" s="75"/>
      <c r="E31" s="56">
        <f>SUM(E32,E33,E34,E37:E44)</f>
        <v>216952000</v>
      </c>
      <c r="F31" s="6">
        <f>SUM(F32,F33,F34,F37:F44)</f>
        <v>67042000</v>
      </c>
      <c r="G31" s="6">
        <f t="shared" si="5"/>
        <v>283994000</v>
      </c>
      <c r="H31" s="6">
        <f t="shared" ref="H31:N31" si="14">SUM(H32,H33,H34,H37:H44)</f>
        <v>14654593</v>
      </c>
      <c r="I31" s="6">
        <f>SUM(I32,I33,I34,I37:I44)</f>
        <v>296391041</v>
      </c>
      <c r="J31" s="6">
        <f t="shared" si="14"/>
        <v>13154758</v>
      </c>
      <c r="K31" s="6">
        <f t="shared" si="14"/>
        <v>292143699</v>
      </c>
      <c r="L31" s="6">
        <f t="shared" si="14"/>
        <v>32375</v>
      </c>
      <c r="M31" s="6">
        <f t="shared" si="14"/>
        <v>129234</v>
      </c>
      <c r="N31" s="6">
        <f t="shared" si="14"/>
        <v>4118108</v>
      </c>
      <c r="O31" s="7">
        <f t="shared" si="1"/>
        <v>134.65821886868986</v>
      </c>
      <c r="P31" s="7">
        <f t="shared" si="2"/>
        <v>102.869672950837</v>
      </c>
      <c r="Q31" s="7">
        <f t="shared" si="3"/>
        <v>98.566980302215001</v>
      </c>
      <c r="R31" s="47">
        <f>SUM(R32,R33,R34,R37:R44)</f>
        <v>108044</v>
      </c>
      <c r="S31" s="47">
        <f>SUM(S32,S33,S34,S37:S44)</f>
        <v>1109189</v>
      </c>
    </row>
    <row r="32" spans="1:19" s="4" customFormat="1" ht="21.75" customHeight="1">
      <c r="A32" s="73"/>
      <c r="B32" s="71"/>
      <c r="C32" s="76" t="s">
        <v>8</v>
      </c>
      <c r="D32" s="75"/>
      <c r="E32" s="58">
        <v>12252000</v>
      </c>
      <c r="F32" s="8">
        <v>1939000</v>
      </c>
      <c r="G32" s="8">
        <f t="shared" si="5"/>
        <v>14191000</v>
      </c>
      <c r="H32" s="19">
        <v>740382</v>
      </c>
      <c r="I32" s="19">
        <v>14240683</v>
      </c>
      <c r="J32" s="19">
        <v>774493</v>
      </c>
      <c r="K32" s="19">
        <v>14053902</v>
      </c>
      <c r="L32" s="19">
        <v>3119</v>
      </c>
      <c r="M32" s="19">
        <v>3861</v>
      </c>
      <c r="N32" s="6">
        <f>I32-K32-M32</f>
        <v>182920</v>
      </c>
      <c r="O32" s="7">
        <f t="shared" si="1"/>
        <v>114.70700293829579</v>
      </c>
      <c r="P32" s="7">
        <f t="shared" si="2"/>
        <v>99.033908815446409</v>
      </c>
      <c r="Q32" s="7">
        <f t="shared" si="3"/>
        <v>98.688398583129754</v>
      </c>
      <c r="R32" s="45">
        <v>5171</v>
      </c>
      <c r="S32" s="44">
        <v>29640</v>
      </c>
    </row>
    <row r="33" spans="1:20" s="4" customFormat="1" ht="21.75" customHeight="1">
      <c r="A33" s="73"/>
      <c r="B33" s="71"/>
      <c r="C33" s="76" t="s">
        <v>9</v>
      </c>
      <c r="D33" s="75"/>
      <c r="E33" s="58">
        <v>35000000</v>
      </c>
      <c r="F33" s="8">
        <v>3010000</v>
      </c>
      <c r="G33" s="8">
        <f t="shared" si="5"/>
        <v>38010000</v>
      </c>
      <c r="H33" s="19">
        <v>4187</v>
      </c>
      <c r="I33" s="19">
        <v>40387533</v>
      </c>
      <c r="J33" s="19">
        <v>131522</v>
      </c>
      <c r="K33" s="19">
        <v>39735278</v>
      </c>
      <c r="L33" s="19">
        <v>9250</v>
      </c>
      <c r="M33" s="19">
        <v>15386</v>
      </c>
      <c r="N33" s="6">
        <f>I33-K33-M33</f>
        <v>636869</v>
      </c>
      <c r="O33" s="7">
        <f t="shared" si="1"/>
        <v>113.52936571428572</v>
      </c>
      <c r="P33" s="7">
        <f t="shared" si="2"/>
        <v>104.5390107866351</v>
      </c>
      <c r="Q33" s="7">
        <f t="shared" si="3"/>
        <v>98.385009057126609</v>
      </c>
      <c r="R33" s="45">
        <v>3</v>
      </c>
      <c r="S33" s="44">
        <v>52118</v>
      </c>
    </row>
    <row r="34" spans="1:20" s="4" customFormat="1" ht="21.75" customHeight="1">
      <c r="A34" s="73"/>
      <c r="B34" s="71"/>
      <c r="C34" s="70" t="s">
        <v>35</v>
      </c>
      <c r="D34" s="40" t="s">
        <v>26</v>
      </c>
      <c r="E34" s="57">
        <f>SUM(E35:E36)</f>
        <v>55700000</v>
      </c>
      <c r="F34" s="18">
        <f>SUM(F35:F36)</f>
        <v>1004000</v>
      </c>
      <c r="G34" s="18">
        <f t="shared" si="5"/>
        <v>56704000</v>
      </c>
      <c r="H34" s="18">
        <f t="shared" ref="H34:N34" si="15">SUM(H35:H36)</f>
        <v>9459029</v>
      </c>
      <c r="I34" s="18">
        <f t="shared" si="15"/>
        <v>60433721</v>
      </c>
      <c r="J34" s="18">
        <f t="shared" si="15"/>
        <v>7850536</v>
      </c>
      <c r="K34" s="18">
        <f>SUM(K35:K36)</f>
        <v>58154057</v>
      </c>
      <c r="L34" s="18">
        <f t="shared" si="15"/>
        <v>1469</v>
      </c>
      <c r="M34" s="18">
        <f t="shared" si="15"/>
        <v>3741</v>
      </c>
      <c r="N34" s="18">
        <f t="shared" si="15"/>
        <v>2275923</v>
      </c>
      <c r="O34" s="7">
        <f t="shared" si="1"/>
        <v>104.40584739676839</v>
      </c>
      <c r="P34" s="7">
        <f t="shared" si="2"/>
        <v>102.55723934819414</v>
      </c>
      <c r="Q34" s="7">
        <f t="shared" si="3"/>
        <v>96.227827838037641</v>
      </c>
      <c r="R34" s="46">
        <f>SUM(R35:R36)</f>
        <v>8377</v>
      </c>
      <c r="S34" s="46">
        <f>SUM(S35:S36)</f>
        <v>236925</v>
      </c>
    </row>
    <row r="35" spans="1:20" s="4" customFormat="1" ht="21.75" customHeight="1">
      <c r="A35" s="73"/>
      <c r="B35" s="71"/>
      <c r="C35" s="102"/>
      <c r="D35" s="41" t="s">
        <v>36</v>
      </c>
      <c r="E35" s="58">
        <v>20216000</v>
      </c>
      <c r="F35" s="8">
        <v>1004000</v>
      </c>
      <c r="G35" s="8">
        <f t="shared" si="5"/>
        <v>21220000</v>
      </c>
      <c r="H35" s="8">
        <v>8387589</v>
      </c>
      <c r="I35" s="8">
        <v>24271222</v>
      </c>
      <c r="J35" s="8">
        <v>6779096</v>
      </c>
      <c r="K35" s="8">
        <v>21991558</v>
      </c>
      <c r="L35" s="8">
        <v>1469</v>
      </c>
      <c r="M35" s="8">
        <v>3741</v>
      </c>
      <c r="N35" s="6">
        <f t="shared" ref="N35:N44" si="16">I35-K35-M35</f>
        <v>2275923</v>
      </c>
      <c r="O35" s="7">
        <f t="shared" si="1"/>
        <v>108.78293430945784</v>
      </c>
      <c r="P35" s="7">
        <f t="shared" si="2"/>
        <v>103.63599434495758</v>
      </c>
      <c r="Q35" s="7">
        <f t="shared" si="3"/>
        <v>90.607543369674588</v>
      </c>
      <c r="R35" s="45">
        <v>8377</v>
      </c>
      <c r="S35" s="44">
        <v>236925</v>
      </c>
    </row>
    <row r="36" spans="1:20" s="4" customFormat="1" ht="21.75" customHeight="1">
      <c r="A36" s="73"/>
      <c r="B36" s="71"/>
      <c r="C36" s="103"/>
      <c r="D36" s="41" t="s">
        <v>59</v>
      </c>
      <c r="E36" s="58">
        <v>35484000</v>
      </c>
      <c r="F36" s="8">
        <v>0</v>
      </c>
      <c r="G36" s="8">
        <f t="shared" si="5"/>
        <v>35484000</v>
      </c>
      <c r="H36" s="8">
        <v>1071440</v>
      </c>
      <c r="I36" s="19">
        <v>36162499</v>
      </c>
      <c r="J36" s="19">
        <v>1071440</v>
      </c>
      <c r="K36" s="19">
        <v>36162499</v>
      </c>
      <c r="L36" s="8">
        <v>0</v>
      </c>
      <c r="M36" s="8">
        <v>0</v>
      </c>
      <c r="N36" s="6">
        <f t="shared" si="16"/>
        <v>0</v>
      </c>
      <c r="O36" s="7">
        <f t="shared" si="1"/>
        <v>101.91212659226694</v>
      </c>
      <c r="P36" s="7">
        <f t="shared" si="2"/>
        <v>101.91212659226694</v>
      </c>
      <c r="Q36" s="7">
        <f t="shared" si="3"/>
        <v>100</v>
      </c>
      <c r="R36" s="45"/>
      <c r="S36" s="44"/>
    </row>
    <row r="37" spans="1:20" s="4" customFormat="1" ht="21.75" customHeight="1">
      <c r="A37" s="73"/>
      <c r="B37" s="71"/>
      <c r="C37" s="76" t="s">
        <v>11</v>
      </c>
      <c r="D37" s="75"/>
      <c r="E37" s="58">
        <v>19000000</v>
      </c>
      <c r="F37" s="8">
        <v>1000000</v>
      </c>
      <c r="G37" s="8">
        <f t="shared" si="5"/>
        <v>20000000</v>
      </c>
      <c r="H37" s="19">
        <v>1684968</v>
      </c>
      <c r="I37" s="19">
        <v>21002099</v>
      </c>
      <c r="J37" s="19">
        <v>1684967</v>
      </c>
      <c r="K37" s="19">
        <v>21002099</v>
      </c>
      <c r="L37" s="8">
        <v>0</v>
      </c>
      <c r="M37" s="8">
        <v>0</v>
      </c>
      <c r="N37" s="6">
        <f t="shared" si="16"/>
        <v>0</v>
      </c>
      <c r="O37" s="7">
        <f t="shared" si="1"/>
        <v>110.53736315789473</v>
      </c>
      <c r="P37" s="7">
        <f t="shared" si="2"/>
        <v>105.01049499999999</v>
      </c>
      <c r="Q37" s="7">
        <f t="shared" si="3"/>
        <v>100</v>
      </c>
      <c r="R37" s="45"/>
      <c r="S37" s="44"/>
      <c r="T37" s="35"/>
    </row>
    <row r="38" spans="1:20" s="4" customFormat="1" ht="21.75" customHeight="1">
      <c r="A38" s="73"/>
      <c r="B38" s="71"/>
      <c r="C38" s="76" t="s">
        <v>37</v>
      </c>
      <c r="D38" s="75"/>
      <c r="E38" s="58">
        <v>95000000</v>
      </c>
      <c r="F38" s="8">
        <v>60089000</v>
      </c>
      <c r="G38" s="8">
        <f t="shared" si="5"/>
        <v>155089000</v>
      </c>
      <c r="H38" s="19">
        <v>2766027</v>
      </c>
      <c r="I38" s="19">
        <v>160327005</v>
      </c>
      <c r="J38" s="19">
        <v>2713240</v>
      </c>
      <c r="K38" s="19">
        <v>159198363</v>
      </c>
      <c r="L38" s="8">
        <v>18537</v>
      </c>
      <c r="M38" s="8">
        <v>106246</v>
      </c>
      <c r="N38" s="6">
        <f t="shared" si="16"/>
        <v>1022396</v>
      </c>
      <c r="O38" s="7">
        <f t="shared" si="1"/>
        <v>167.57722421052631</v>
      </c>
      <c r="P38" s="7">
        <f t="shared" si="2"/>
        <v>102.64968050603203</v>
      </c>
      <c r="Q38" s="7">
        <f t="shared" si="3"/>
        <v>99.296037495367671</v>
      </c>
      <c r="R38" s="45">
        <v>94493</v>
      </c>
      <c r="S38" s="44">
        <v>790506</v>
      </c>
      <c r="T38" s="35"/>
    </row>
    <row r="39" spans="1:20" s="4" customFormat="1" ht="21.75" customHeight="1">
      <c r="A39" s="73"/>
      <c r="B39" s="71"/>
      <c r="C39" s="95" t="s">
        <v>0</v>
      </c>
      <c r="D39" s="96"/>
      <c r="E39" s="58"/>
      <c r="F39" s="19"/>
      <c r="G39" s="19">
        <f t="shared" si="5"/>
        <v>0</v>
      </c>
      <c r="H39" s="19"/>
      <c r="I39" s="19"/>
      <c r="J39" s="19"/>
      <c r="K39" s="19"/>
      <c r="L39" s="19"/>
      <c r="M39" s="19"/>
      <c r="N39" s="6">
        <f t="shared" si="16"/>
        <v>0</v>
      </c>
      <c r="O39" s="7" t="e">
        <f t="shared" si="1"/>
        <v>#DIV/0!</v>
      </c>
      <c r="P39" s="7" t="e">
        <f t="shared" si="2"/>
        <v>#DIV/0!</v>
      </c>
      <c r="Q39" s="7" t="e">
        <f t="shared" si="3"/>
        <v>#DIV/0!</v>
      </c>
      <c r="R39" s="45"/>
      <c r="S39" s="44"/>
      <c r="T39" s="35"/>
    </row>
    <row r="40" spans="1:20" s="4" customFormat="1" ht="21.75" customHeight="1">
      <c r="A40" s="73"/>
      <c r="B40" s="71"/>
      <c r="C40" s="95" t="s">
        <v>2</v>
      </c>
      <c r="D40" s="96"/>
      <c r="E40" s="58"/>
      <c r="F40" s="19"/>
      <c r="G40" s="19">
        <f t="shared" si="5"/>
        <v>0</v>
      </c>
      <c r="H40" s="19"/>
      <c r="I40" s="19"/>
      <c r="J40" s="19"/>
      <c r="K40" s="19"/>
      <c r="L40" s="19"/>
      <c r="M40" s="19"/>
      <c r="N40" s="6">
        <f t="shared" si="16"/>
        <v>0</v>
      </c>
      <c r="O40" s="7" t="e">
        <f t="shared" si="1"/>
        <v>#DIV/0!</v>
      </c>
      <c r="P40" s="7" t="e">
        <f t="shared" si="2"/>
        <v>#DIV/0!</v>
      </c>
      <c r="Q40" s="7" t="e">
        <f t="shared" si="3"/>
        <v>#DIV/0!</v>
      </c>
      <c r="R40" s="45"/>
      <c r="S40" s="44"/>
      <c r="T40" s="35"/>
    </row>
    <row r="41" spans="1:20" s="4" customFormat="1" ht="21.75" customHeight="1">
      <c r="A41" s="73"/>
      <c r="B41" s="71"/>
      <c r="C41" s="95" t="s">
        <v>10</v>
      </c>
      <c r="D41" s="96"/>
      <c r="E41" s="58"/>
      <c r="F41" s="19"/>
      <c r="G41" s="19">
        <f t="shared" si="5"/>
        <v>0</v>
      </c>
      <c r="H41" s="19"/>
      <c r="I41" s="19"/>
      <c r="J41" s="19"/>
      <c r="K41" s="19"/>
      <c r="L41" s="19"/>
      <c r="M41" s="19"/>
      <c r="N41" s="6">
        <f t="shared" si="16"/>
        <v>0</v>
      </c>
      <c r="O41" s="7" t="e">
        <f t="shared" si="1"/>
        <v>#DIV/0!</v>
      </c>
      <c r="P41" s="7" t="e">
        <f t="shared" si="2"/>
        <v>#DIV/0!</v>
      </c>
      <c r="Q41" s="7" t="e">
        <f t="shared" si="3"/>
        <v>#DIV/0!</v>
      </c>
      <c r="R41" s="45"/>
      <c r="S41" s="44"/>
      <c r="T41" s="35"/>
    </row>
    <row r="42" spans="1:20" s="4" customFormat="1" ht="21.75" customHeight="1">
      <c r="A42" s="73"/>
      <c r="B42" s="71"/>
      <c r="C42" s="95" t="s">
        <v>12</v>
      </c>
      <c r="D42" s="96"/>
      <c r="E42" s="58"/>
      <c r="F42" s="19"/>
      <c r="G42" s="19">
        <f t="shared" si="5"/>
        <v>0</v>
      </c>
      <c r="H42" s="19"/>
      <c r="I42" s="19"/>
      <c r="J42" s="19"/>
      <c r="K42" s="19"/>
      <c r="L42" s="19"/>
      <c r="M42" s="19"/>
      <c r="N42" s="6">
        <f t="shared" si="16"/>
        <v>0</v>
      </c>
      <c r="O42" s="7" t="e">
        <f t="shared" si="1"/>
        <v>#DIV/0!</v>
      </c>
      <c r="P42" s="7" t="e">
        <f t="shared" si="2"/>
        <v>#DIV/0!</v>
      </c>
      <c r="Q42" s="7" t="e">
        <f t="shared" si="3"/>
        <v>#DIV/0!</v>
      </c>
      <c r="R42" s="45"/>
      <c r="S42" s="44"/>
      <c r="T42" s="35"/>
    </row>
    <row r="43" spans="1:20" s="4" customFormat="1" ht="21.75" customHeight="1">
      <c r="A43" s="73"/>
      <c r="B43" s="71"/>
      <c r="C43" s="95" t="s">
        <v>13</v>
      </c>
      <c r="D43" s="96"/>
      <c r="E43" s="58"/>
      <c r="F43" s="19"/>
      <c r="G43" s="19">
        <f t="shared" si="5"/>
        <v>0</v>
      </c>
      <c r="H43" s="19"/>
      <c r="I43" s="19"/>
      <c r="J43" s="19"/>
      <c r="K43" s="19"/>
      <c r="L43" s="19"/>
      <c r="M43" s="19"/>
      <c r="N43" s="6">
        <f t="shared" si="16"/>
        <v>0</v>
      </c>
      <c r="O43" s="7" t="e">
        <f t="shared" si="1"/>
        <v>#DIV/0!</v>
      </c>
      <c r="P43" s="7" t="e">
        <f t="shared" si="2"/>
        <v>#DIV/0!</v>
      </c>
      <c r="Q43" s="7" t="e">
        <f t="shared" si="3"/>
        <v>#DIV/0!</v>
      </c>
      <c r="R43" s="45"/>
      <c r="S43" s="44"/>
      <c r="T43" s="35"/>
    </row>
    <row r="44" spans="1:20" s="4" customFormat="1" ht="21.75" customHeight="1" thickBot="1">
      <c r="A44" s="73"/>
      <c r="B44" s="71"/>
      <c r="C44" s="97" t="s">
        <v>38</v>
      </c>
      <c r="D44" s="98"/>
      <c r="E44" s="60"/>
      <c r="F44" s="30"/>
      <c r="G44" s="30">
        <f t="shared" si="5"/>
        <v>0</v>
      </c>
      <c r="H44" s="30"/>
      <c r="I44" s="30"/>
      <c r="J44" s="30"/>
      <c r="K44" s="30"/>
      <c r="L44" s="30"/>
      <c r="M44" s="30"/>
      <c r="N44" s="31">
        <f t="shared" si="16"/>
        <v>0</v>
      </c>
      <c r="O44" s="32" t="e">
        <f t="shared" si="1"/>
        <v>#DIV/0!</v>
      </c>
      <c r="P44" s="32" t="e">
        <f t="shared" si="2"/>
        <v>#DIV/0!</v>
      </c>
      <c r="Q44" s="32" t="e">
        <f t="shared" si="3"/>
        <v>#DIV/0!</v>
      </c>
      <c r="R44" s="48"/>
      <c r="S44" s="49"/>
      <c r="T44" s="35"/>
    </row>
    <row r="45" spans="1:20" s="5" customFormat="1" ht="21.75" customHeight="1">
      <c r="A45" s="67" t="s">
        <v>14</v>
      </c>
      <c r="B45" s="99" t="s">
        <v>15</v>
      </c>
      <c r="C45" s="99"/>
      <c r="D45" s="100"/>
      <c r="E45" s="61">
        <f>SUM(E46:E48)</f>
        <v>1400000</v>
      </c>
      <c r="F45" s="33">
        <f>SUM(F46:F48)</f>
        <v>0</v>
      </c>
      <c r="G45" s="33">
        <f t="shared" si="5"/>
        <v>1400000</v>
      </c>
      <c r="H45" s="33">
        <f t="shared" ref="H45:N45" si="17">SUM(H46:H48)</f>
        <v>-871</v>
      </c>
      <c r="I45" s="33">
        <f t="shared" si="17"/>
        <v>7493027</v>
      </c>
      <c r="J45" s="33">
        <f t="shared" si="17"/>
        <v>49513</v>
      </c>
      <c r="K45" s="33">
        <f t="shared" si="17"/>
        <v>1143209</v>
      </c>
      <c r="L45" s="33">
        <f t="shared" si="17"/>
        <v>384485</v>
      </c>
      <c r="M45" s="33">
        <f t="shared" si="17"/>
        <v>1607311</v>
      </c>
      <c r="N45" s="33">
        <f t="shared" si="17"/>
        <v>4742507</v>
      </c>
      <c r="O45" s="34">
        <f t="shared" si="1"/>
        <v>81.657785714285708</v>
      </c>
      <c r="P45" s="34">
        <f t="shared" si="2"/>
        <v>81.657785714285708</v>
      </c>
      <c r="Q45" s="34">
        <f t="shared" si="3"/>
        <v>15.256971581711904</v>
      </c>
      <c r="R45" s="50">
        <f>SUM(R46:R48)</f>
        <v>32023</v>
      </c>
      <c r="S45" s="50">
        <f>SUM(S46:S48)</f>
        <v>2973449</v>
      </c>
      <c r="T45" s="36"/>
    </row>
    <row r="46" spans="1:20" s="4" customFormat="1" ht="21.75" customHeight="1">
      <c r="A46" s="68"/>
      <c r="B46" s="76" t="s">
        <v>16</v>
      </c>
      <c r="C46" s="74"/>
      <c r="D46" s="75"/>
      <c r="E46" s="51">
        <v>317332</v>
      </c>
      <c r="F46" s="9"/>
      <c r="G46" s="9">
        <f t="shared" si="5"/>
        <v>317332</v>
      </c>
      <c r="H46" s="9">
        <v>-13822</v>
      </c>
      <c r="I46" s="9">
        <v>925505</v>
      </c>
      <c r="J46" s="9">
        <v>-13372</v>
      </c>
      <c r="K46" s="9">
        <v>-144857</v>
      </c>
      <c r="L46" s="19">
        <v>98909</v>
      </c>
      <c r="M46" s="19">
        <v>496190</v>
      </c>
      <c r="N46" s="6">
        <f>I46-K46-M46</f>
        <v>574172</v>
      </c>
      <c r="O46" s="7">
        <f t="shared" si="1"/>
        <v>-45.648406085739857</v>
      </c>
      <c r="P46" s="7">
        <f t="shared" si="2"/>
        <v>-45.648406085739857</v>
      </c>
      <c r="Q46" s="7">
        <f t="shared" si="3"/>
        <v>-15.651671249750137</v>
      </c>
      <c r="R46" s="45">
        <v>19271</v>
      </c>
      <c r="S46" s="45">
        <v>408938</v>
      </c>
      <c r="T46" s="35"/>
    </row>
    <row r="47" spans="1:20" s="4" customFormat="1" ht="21.75" customHeight="1">
      <c r="A47" s="68"/>
      <c r="B47" s="76" t="s">
        <v>1</v>
      </c>
      <c r="C47" s="74"/>
      <c r="D47" s="75"/>
      <c r="E47" s="51">
        <v>382668</v>
      </c>
      <c r="F47" s="9"/>
      <c r="G47" s="9">
        <f t="shared" si="5"/>
        <v>382668</v>
      </c>
      <c r="H47" s="9">
        <v>69</v>
      </c>
      <c r="I47" s="19">
        <v>1235535</v>
      </c>
      <c r="J47" s="19">
        <v>9823</v>
      </c>
      <c r="K47" s="19">
        <v>660011</v>
      </c>
      <c r="L47" s="19">
        <v>28427</v>
      </c>
      <c r="M47" s="19">
        <v>103464</v>
      </c>
      <c r="N47" s="6">
        <f>I47-K47-M47</f>
        <v>472060</v>
      </c>
      <c r="O47" s="7">
        <f t="shared" si="1"/>
        <v>172.47614119811431</v>
      </c>
      <c r="P47" s="7">
        <f t="shared" si="2"/>
        <v>172.47614119811431</v>
      </c>
      <c r="Q47" s="7">
        <f t="shared" si="3"/>
        <v>53.419045190949667</v>
      </c>
      <c r="R47" s="45">
        <v>558</v>
      </c>
      <c r="S47" s="44">
        <v>37548</v>
      </c>
      <c r="T47" s="35"/>
    </row>
    <row r="48" spans="1:20" s="4" customFormat="1" ht="21.75" customHeight="1">
      <c r="A48" s="69"/>
      <c r="B48" s="76" t="s">
        <v>17</v>
      </c>
      <c r="C48" s="74"/>
      <c r="D48" s="75"/>
      <c r="E48" s="58">
        <v>700000</v>
      </c>
      <c r="F48" s="8"/>
      <c r="G48" s="8">
        <f t="shared" si="5"/>
        <v>700000</v>
      </c>
      <c r="H48" s="9">
        <v>12882</v>
      </c>
      <c r="I48" s="19">
        <v>5331987</v>
      </c>
      <c r="J48" s="19">
        <v>53062</v>
      </c>
      <c r="K48" s="19">
        <v>628055</v>
      </c>
      <c r="L48" s="19">
        <v>257149</v>
      </c>
      <c r="M48" s="19">
        <v>1007657</v>
      </c>
      <c r="N48" s="6">
        <f>I48-K48-M48</f>
        <v>3696275</v>
      </c>
      <c r="O48" s="7">
        <f t="shared" si="1"/>
        <v>89.722142857142856</v>
      </c>
      <c r="P48" s="7">
        <f t="shared" si="2"/>
        <v>89.722142857142856</v>
      </c>
      <c r="Q48" s="7">
        <f t="shared" si="3"/>
        <v>11.779004712502113</v>
      </c>
      <c r="R48" s="45">
        <v>12194</v>
      </c>
      <c r="S48" s="44">
        <v>2526963</v>
      </c>
      <c r="T48" s="35"/>
    </row>
    <row r="49" spans="20:20">
      <c r="T49" s="37"/>
    </row>
    <row r="50" spans="20:20">
      <c r="T50" s="37"/>
    </row>
    <row r="51" spans="20:20">
      <c r="T51" s="37"/>
    </row>
    <row r="52" spans="20:20">
      <c r="T52" s="37"/>
    </row>
    <row r="53" spans="20:20">
      <c r="T53" s="37"/>
    </row>
    <row r="54" spans="20:20">
      <c r="T54" s="37"/>
    </row>
  </sheetData>
  <mergeCells count="45">
    <mergeCell ref="R5:S5"/>
    <mergeCell ref="H1:O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G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H5:I5"/>
    <mergeCell ref="A7:A9"/>
    <mergeCell ref="J5:K5"/>
    <mergeCell ref="A5:D6"/>
    <mergeCell ref="B7:D7"/>
    <mergeCell ref="B8:D8"/>
    <mergeCell ref="B9:D9"/>
    <mergeCell ref="L5:M5"/>
    <mergeCell ref="N5:N6"/>
    <mergeCell ref="O5:Q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1181102362204722" right="0.19685039370078741" top="0.28999999999999998" bottom="0.23622047244094491" header="0.56000000000000005" footer="0.15748031496062992"/>
  <pageSetup paperSize="9" scale="5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2018-01-10T05:54:23Z</cp:lastPrinted>
  <dcterms:created xsi:type="dcterms:W3CDTF">1999-04-08T04:49:33Z</dcterms:created>
  <dcterms:modified xsi:type="dcterms:W3CDTF">2018-01-10T05:54:50Z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