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R44" i="18"/>
  <c r="H23"/>
  <c r="M11"/>
  <c r="N11"/>
  <c r="O11"/>
  <c r="P11"/>
  <c r="E12"/>
  <c r="F12"/>
  <c r="G12"/>
  <c r="H12"/>
  <c r="I12"/>
  <c r="I10" s="1"/>
  <c r="I7" s="1"/>
  <c r="J12"/>
  <c r="N12" s="1"/>
  <c r="K12"/>
  <c r="L12"/>
  <c r="Q12"/>
  <c r="R12"/>
  <c r="M13"/>
  <c r="N13"/>
  <c r="O13"/>
  <c r="P13"/>
  <c r="M14"/>
  <c r="N14"/>
  <c r="O14"/>
  <c r="P14"/>
  <c r="E15"/>
  <c r="F15"/>
  <c r="G15"/>
  <c r="H15"/>
  <c r="I15"/>
  <c r="J15"/>
  <c r="O15" s="1"/>
  <c r="K15"/>
  <c r="L15"/>
  <c r="Q15"/>
  <c r="R15"/>
  <c r="R10" s="1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O23" s="1"/>
  <c r="G23"/>
  <c r="I23"/>
  <c r="J23"/>
  <c r="N23" s="1"/>
  <c r="K23"/>
  <c r="K10"/>
  <c r="K7" s="1"/>
  <c r="L23"/>
  <c r="Q23"/>
  <c r="R23"/>
  <c r="M24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1"/>
  <c r="N31"/>
  <c r="O31"/>
  <c r="P31"/>
  <c r="M32"/>
  <c r="N32"/>
  <c r="O32"/>
  <c r="P32"/>
  <c r="E33"/>
  <c r="E30" s="1"/>
  <c r="F33"/>
  <c r="F30" s="1"/>
  <c r="G33"/>
  <c r="G30"/>
  <c r="G8" s="1"/>
  <c r="H33"/>
  <c r="H30" s="1"/>
  <c r="I33"/>
  <c r="I30" s="1"/>
  <c r="I8" s="1"/>
  <c r="J33"/>
  <c r="P33" s="1"/>
  <c r="K33"/>
  <c r="K30" s="1"/>
  <c r="L33"/>
  <c r="Q33"/>
  <c r="Q30" s="1"/>
  <c r="Q8" s="1"/>
  <c r="R33"/>
  <c r="R30" s="1"/>
  <c r="R8" s="1"/>
  <c r="M34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H44"/>
  <c r="I44"/>
  <c r="J44"/>
  <c r="N44" s="1"/>
  <c r="K44"/>
  <c r="L44"/>
  <c r="Q44"/>
  <c r="M45"/>
  <c r="N45"/>
  <c r="O45"/>
  <c r="P45"/>
  <c r="M46"/>
  <c r="N46"/>
  <c r="O46"/>
  <c r="P46"/>
  <c r="M47"/>
  <c r="N47"/>
  <c r="O47"/>
  <c r="P47"/>
  <c r="F10"/>
  <c r="G44"/>
  <c r="L30"/>
  <c r="N33"/>
  <c r="J30"/>
  <c r="M33"/>
  <c r="M30" s="1"/>
  <c r="M8" s="1"/>
  <c r="P23"/>
  <c r="H10"/>
  <c r="H7" s="1"/>
  <c r="M23"/>
  <c r="M15"/>
  <c r="J10"/>
  <c r="O10" s="1"/>
  <c r="P15"/>
  <c r="Q10"/>
  <c r="Q7" s="1"/>
  <c r="M12"/>
  <c r="G10"/>
  <c r="G7" s="1"/>
  <c r="M44"/>
  <c r="G9"/>
  <c r="H8" l="1"/>
  <c r="H9"/>
  <c r="F8"/>
  <c r="O30"/>
  <c r="R7"/>
  <c r="R9"/>
  <c r="H6"/>
  <c r="P30"/>
  <c r="R6"/>
  <c r="N30"/>
  <c r="E8"/>
  <c r="P44"/>
  <c r="L10"/>
  <c r="Q9"/>
  <c r="N15"/>
  <c r="O33"/>
  <c r="E10"/>
  <c r="O12"/>
  <c r="F9"/>
  <c r="G6"/>
  <c r="O44"/>
  <c r="J7"/>
  <c r="P7" s="1"/>
  <c r="J8"/>
  <c r="K9"/>
  <c r="K8"/>
  <c r="K6" s="1"/>
  <c r="I6"/>
  <c r="L9"/>
  <c r="L7"/>
  <c r="I9"/>
  <c r="E7"/>
  <c r="E9"/>
  <c r="Q6"/>
  <c r="N7"/>
  <c r="M10"/>
  <c r="J9"/>
  <c r="F7"/>
  <c r="P10"/>
  <c r="N10"/>
  <c r="L8"/>
  <c r="O8" l="1"/>
  <c r="P8"/>
  <c r="N8"/>
  <c r="J6"/>
  <c r="N6" s="1"/>
  <c r="E6"/>
  <c r="M9"/>
  <c r="M7"/>
  <c r="L6"/>
  <c r="O6"/>
  <c r="F6"/>
  <c r="O7"/>
  <c r="P9"/>
  <c r="O9"/>
  <c r="N9"/>
  <c r="P6" l="1"/>
  <c r="M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<sst xmlns="http://schemas.openxmlformats.org/spreadsheetml/2006/main" count="75" uniqueCount="63">
  <si>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</si>
  <si>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</si>
  <si>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</si>
  <si>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</si>
  <si>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</si>
  <si>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</si>
  <si>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</si>
  <si>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</si>
  <si>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</si>
  <si>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</si>
  <si>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</si>
  <si>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</si>
  <si>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</si>
  <si>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</si>
  <si>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</si>
  <si>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</si>
  <si>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</si>
  <si>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</si>
  <si>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</si>
  <si>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</si>
  <si>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</si>
  <si>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</si>
  <si>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</si>
  <si>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</si>
  <si>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</si>
  <si>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</si>
  <si>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</si>
  <si>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</si>
  <si>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</si>
  <si>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</si>
  <si>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</si>
  <si>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</si>
  <si>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</si>
  <si>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</si>
  <si>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</si>
  <si>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</si>
  <si>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</si>
  <si>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</si>
  <si>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</si>
  <si>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</si>
  <si>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</si>
  <si>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</si>
  <si>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</si>
  <si>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</si>
  <si>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</si>
  <si>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</si>
  <si>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</si>
  <si>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</si>
  <si>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</si>
  <si>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</si>
  <si>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</si>
  <si>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</si>
  <si>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</si>
  <si>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</si>
  <si>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</si>
  <si>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</si>
  <si>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</si>
  <si>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</si>
  <si>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</si>
  <si>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</si>
  <si>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</si>
  <si>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</si>
  <si>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6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</si>
</sst>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3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0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8" xfId="0" applyNumberFormat="1" applyFont="1" applyFill="1" applyBorder="1" applyAlignment="1" applyProtection="1">
      <alignment horizontal="center" vertical="center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12" fillId="2" borderId="9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8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8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콤마 [0]_1202" xfId="16"/>
    <cellStyle name="콤마_1202" xfId="1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6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K18" sqref="K18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19"/>
      <c r="G1" s="60" t="s">
        <v>62</v>
      </c>
      <c r="H1" s="60"/>
      <c r="I1" s="60"/>
      <c r="J1" s="60"/>
      <c r="K1" s="60"/>
      <c r="L1" s="60"/>
      <c r="M1" s="60"/>
      <c r="N1" s="60"/>
      <c r="O1" s="11"/>
      <c r="P1" s="11"/>
      <c r="Q1" s="11"/>
    </row>
    <row r="2" spans="1:18" s="10" customFormat="1" ht="14.25" customHeight="1">
      <c r="E2" s="12"/>
      <c r="G2" s="60"/>
      <c r="H2" s="60"/>
      <c r="I2" s="60"/>
      <c r="J2" s="60"/>
      <c r="K2" s="60"/>
      <c r="L2" s="60"/>
      <c r="M2" s="60"/>
      <c r="N2" s="60"/>
      <c r="O2" s="13"/>
      <c r="P2" s="98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8" t="s">
        <v>41</v>
      </c>
      <c r="B4" s="77"/>
      <c r="C4" s="77"/>
      <c r="D4" s="59"/>
      <c r="E4" s="69" t="s">
        <v>42</v>
      </c>
      <c r="F4" s="69"/>
      <c r="G4" s="58" t="s">
        <v>43</v>
      </c>
      <c r="H4" s="59"/>
      <c r="I4" s="58" t="s">
        <v>44</v>
      </c>
      <c r="J4" s="59"/>
      <c r="K4" s="58" t="s">
        <v>45</v>
      </c>
      <c r="L4" s="59"/>
      <c r="M4" s="69" t="s">
        <v>46</v>
      </c>
      <c r="N4" s="69" t="s">
        <v>47</v>
      </c>
      <c r="O4" s="69"/>
      <c r="P4" s="69"/>
      <c r="Q4" s="58" t="s">
        <v>48</v>
      </c>
      <c r="R4" s="59"/>
    </row>
    <row r="5" spans="1:18" s="4" customFormat="1" ht="36" customHeight="1" thickBot="1">
      <c r="A5" s="78"/>
      <c r="B5" s="79"/>
      <c r="C5" s="79"/>
      <c r="D5" s="80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89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4" t="s">
        <v>56</v>
      </c>
      <c r="B6" s="81" t="s">
        <v>57</v>
      </c>
      <c r="C6" s="81"/>
      <c r="D6" s="82"/>
      <c r="E6" s="48">
        <f t="shared" ref="E6:M6" si="0">SUM(E7:E8)</f>
        <v>379350000</v>
      </c>
      <c r="F6" s="22">
        <f t="shared" si="0"/>
        <v>0</v>
      </c>
      <c r="G6" s="22">
        <f t="shared" si="0"/>
        <v>32702747</v>
      </c>
      <c r="H6" s="22">
        <f t="shared" si="0"/>
        <v>310685054</v>
      </c>
      <c r="I6" s="22">
        <f t="shared" si="0"/>
        <v>27231456</v>
      </c>
      <c r="J6" s="22">
        <f>SUM(J7:J8)</f>
        <v>296985436</v>
      </c>
      <c r="K6" s="22">
        <f t="shared" si="0"/>
        <v>102021</v>
      </c>
      <c r="L6" s="22">
        <f t="shared" si="0"/>
        <v>187325</v>
      </c>
      <c r="M6" s="22">
        <f t="shared" si="0"/>
        <v>13512293</v>
      </c>
      <c r="N6" s="23">
        <f t="shared" ref="N6:N47" si="1">+J6/E6*100</f>
        <v>78.287975747989975</v>
      </c>
      <c r="O6" s="23" t="e">
        <f t="shared" ref="O6:O47" si="2">+J6/F6*100</f>
        <v>#DIV/0!</v>
      </c>
      <c r="P6" s="23">
        <f t="shared" ref="P6:P47" si="3">+J6/H6*100</f>
        <v>95.590512699719383</v>
      </c>
      <c r="Q6" s="22">
        <f>SUM(Q7:Q8)</f>
        <v>247170</v>
      </c>
      <c r="R6" s="22">
        <f>SUM(R7:R8)</f>
        <v>1553561</v>
      </c>
    </row>
    <row r="7" spans="1:18" s="4" customFormat="1" ht="21.75" customHeight="1">
      <c r="A7" s="75"/>
      <c r="B7" s="83" t="s">
        <v>27</v>
      </c>
      <c r="C7" s="84"/>
      <c r="D7" s="85"/>
      <c r="E7" s="49">
        <f t="shared" ref="E7:M7" si="4">E10+E45+E46</f>
        <v>124500000</v>
      </c>
      <c r="F7" s="14">
        <f t="shared" si="4"/>
        <v>0</v>
      </c>
      <c r="G7" s="14">
        <f>G10+G45+G46</f>
        <v>13769072</v>
      </c>
      <c r="H7" s="14">
        <f t="shared" si="4"/>
        <v>84286960</v>
      </c>
      <c r="I7" s="14">
        <f t="shared" si="4"/>
        <v>12710064</v>
      </c>
      <c r="J7" s="14">
        <f t="shared" si="4"/>
        <v>80895919</v>
      </c>
      <c r="K7" s="14">
        <f t="shared" si="4"/>
        <v>1591</v>
      </c>
      <c r="L7" s="14">
        <f t="shared" si="4"/>
        <v>11983</v>
      </c>
      <c r="M7" s="14">
        <f t="shared" si="4"/>
        <v>3379058</v>
      </c>
      <c r="N7" s="15">
        <f t="shared" si="1"/>
        <v>64.976641767068273</v>
      </c>
      <c r="O7" s="15" t="e">
        <f t="shared" si="2"/>
        <v>#DIV/0!</v>
      </c>
      <c r="P7" s="15">
        <f t="shared" si="3"/>
        <v>95.976790478622078</v>
      </c>
      <c r="Q7" s="14">
        <f>Q10+Q45+Q46</f>
        <v>26991</v>
      </c>
      <c r="R7" s="14">
        <f>R10+R45+R46</f>
        <v>260345</v>
      </c>
    </row>
    <row r="8" spans="1:18" s="4" customFormat="1" ht="21.75" customHeight="1" thickBot="1">
      <c r="A8" s="76"/>
      <c r="B8" s="86" t="s">
        <v>17</v>
      </c>
      <c r="C8" s="87"/>
      <c r="D8" s="88"/>
      <c r="E8" s="50">
        <f>E30+E47</f>
        <v>254850000</v>
      </c>
      <c r="F8" s="24">
        <f t="shared" ref="F8:M8" si="5">F30+F47</f>
        <v>0</v>
      </c>
      <c r="G8" s="24">
        <f t="shared" si="5"/>
        <v>18933675</v>
      </c>
      <c r="H8" s="24">
        <f t="shared" si="5"/>
        <v>226398094</v>
      </c>
      <c r="I8" s="24">
        <f t="shared" si="5"/>
        <v>14521392</v>
      </c>
      <c r="J8" s="24">
        <f t="shared" si="5"/>
        <v>216089517</v>
      </c>
      <c r="K8" s="24">
        <f t="shared" si="5"/>
        <v>100430</v>
      </c>
      <c r="L8" s="24">
        <f t="shared" si="5"/>
        <v>175342</v>
      </c>
      <c r="M8" s="24">
        <f t="shared" si="5"/>
        <v>10133235</v>
      </c>
      <c r="N8" s="25">
        <f t="shared" si="1"/>
        <v>84.790864037669223</v>
      </c>
      <c r="O8" s="25" t="e">
        <f t="shared" si="2"/>
        <v>#DIV/0!</v>
      </c>
      <c r="P8" s="25">
        <f t="shared" si="3"/>
        <v>95.446703274807604</v>
      </c>
      <c r="Q8" s="24">
        <f>Q30+Q47</f>
        <v>220179</v>
      </c>
      <c r="R8" s="24">
        <f>R30+R47</f>
        <v>1293216</v>
      </c>
    </row>
    <row r="9" spans="1:18" s="4" customFormat="1" ht="21.75" customHeight="1">
      <c r="A9" s="94" t="s">
        <v>18</v>
      </c>
      <c r="B9" s="96" t="s">
        <v>15</v>
      </c>
      <c r="C9" s="96"/>
      <c r="D9" s="97"/>
      <c r="E9" s="51">
        <f t="shared" ref="E9:M9" si="6">SUM(E10,E30)</f>
        <v>377850000</v>
      </c>
      <c r="F9" s="20">
        <f t="shared" si="6"/>
        <v>0</v>
      </c>
      <c r="G9" s="20">
        <f t="shared" si="6"/>
        <v>32742447</v>
      </c>
      <c r="H9" s="20">
        <f t="shared" si="6"/>
        <v>301232165</v>
      </c>
      <c r="I9" s="20">
        <f t="shared" si="6"/>
        <v>27086547</v>
      </c>
      <c r="J9" s="20">
        <f t="shared" si="6"/>
        <v>294150061</v>
      </c>
      <c r="K9" s="20">
        <f t="shared" si="6"/>
        <v>49</v>
      </c>
      <c r="L9" s="20">
        <f t="shared" si="6"/>
        <v>49</v>
      </c>
      <c r="M9" s="20">
        <f t="shared" si="6"/>
        <v>7082055</v>
      </c>
      <c r="N9" s="21">
        <f t="shared" si="1"/>
        <v>77.848368664814089</v>
      </c>
      <c r="O9" s="21" t="e">
        <f t="shared" si="2"/>
        <v>#DIV/0!</v>
      </c>
      <c r="P9" s="21">
        <f t="shared" si="3"/>
        <v>97.648954918210677</v>
      </c>
      <c r="Q9" s="20">
        <f>SUM(Q10,Q30)</f>
        <v>179271</v>
      </c>
      <c r="R9" s="20">
        <f>SUM(R10,R30)</f>
        <v>830793</v>
      </c>
    </row>
    <row r="10" spans="1:18" s="4" customFormat="1" ht="21.75" customHeight="1">
      <c r="A10" s="95"/>
      <c r="B10" s="66" t="s">
        <v>19</v>
      </c>
      <c r="C10" s="62" t="s">
        <v>7</v>
      </c>
      <c r="D10" s="63"/>
      <c r="E10" s="52">
        <f t="shared" ref="E10:M10" si="7">SUM(E11,E12,E15,E18:E22,E23)</f>
        <v>123700000</v>
      </c>
      <c r="F10" s="6">
        <f t="shared" si="7"/>
        <v>0</v>
      </c>
      <c r="G10" s="6">
        <f t="shared" si="7"/>
        <v>13764508</v>
      </c>
      <c r="H10" s="6">
        <f t="shared" si="7"/>
        <v>82152150</v>
      </c>
      <c r="I10" s="6">
        <f t="shared" si="7"/>
        <v>12659178</v>
      </c>
      <c r="J10" s="6">
        <f t="shared" si="7"/>
        <v>80132789</v>
      </c>
      <c r="K10" s="6">
        <f t="shared" si="7"/>
        <v>11</v>
      </c>
      <c r="L10" s="6">
        <f t="shared" si="7"/>
        <v>11</v>
      </c>
      <c r="M10" s="6">
        <f t="shared" si="7"/>
        <v>2019350</v>
      </c>
      <c r="N10" s="7">
        <f t="shared" si="1"/>
        <v>64.779942603071945</v>
      </c>
      <c r="O10" s="7" t="e">
        <f t="shared" si="2"/>
        <v>#DIV/0!</v>
      </c>
      <c r="P10" s="7">
        <f t="shared" si="3"/>
        <v>97.541925561290853</v>
      </c>
      <c r="Q10" s="6">
        <f>SUM(Q11,Q12,Q15,Q18:Q22,Q23)</f>
        <v>26059</v>
      </c>
      <c r="R10" s="6">
        <f>SUM(R11,R12,R15,R18:R22,R23)</f>
        <v>194951</v>
      </c>
    </row>
    <row r="11" spans="1:18" s="4" customFormat="1" ht="21.75" customHeight="1">
      <c r="A11" s="95"/>
      <c r="B11" s="93"/>
      <c r="C11" s="61" t="s">
        <v>20</v>
      </c>
      <c r="D11" s="63"/>
      <c r="E11" s="47">
        <v>80000000</v>
      </c>
      <c r="F11" s="9"/>
      <c r="G11" s="9">
        <v>9947046</v>
      </c>
      <c r="H11" s="9">
        <v>63323503</v>
      </c>
      <c r="I11" s="9">
        <v>9885687</v>
      </c>
      <c r="J11" s="9">
        <v>62419539</v>
      </c>
      <c r="K11" s="9"/>
      <c r="L11" s="17"/>
      <c r="M11" s="6">
        <f>H11-J11-L11</f>
        <v>903964</v>
      </c>
      <c r="N11" s="7">
        <f t="shared" si="1"/>
        <v>78.024423750000011</v>
      </c>
      <c r="O11" s="7" t="e">
        <f t="shared" si="2"/>
        <v>#DIV/0!</v>
      </c>
      <c r="P11" s="7">
        <f t="shared" si="3"/>
        <v>98.572466845367032</v>
      </c>
      <c r="Q11" s="41">
        <v>14321</v>
      </c>
      <c r="R11" s="40">
        <v>132066</v>
      </c>
    </row>
    <row r="12" spans="1:18" s="4" customFormat="1" ht="21.75" customHeight="1">
      <c r="A12" s="95"/>
      <c r="B12" s="93"/>
      <c r="C12" s="66" t="s">
        <v>58</v>
      </c>
      <c r="D12" s="36" t="s">
        <v>26</v>
      </c>
      <c r="E12" s="53">
        <f t="shared" ref="E12:M12" si="8">SUM(E13:E14)</f>
        <v>7800000</v>
      </c>
      <c r="F12" s="16">
        <f t="shared" si="8"/>
        <v>0</v>
      </c>
      <c r="G12" s="16">
        <f t="shared" si="8"/>
        <v>535960</v>
      </c>
      <c r="H12" s="16">
        <f t="shared" si="8"/>
        <v>4356139</v>
      </c>
      <c r="I12" s="16">
        <f t="shared" si="8"/>
        <v>540288</v>
      </c>
      <c r="J12" s="16">
        <f>SUM(J13:J14)</f>
        <v>4327167</v>
      </c>
      <c r="K12" s="16">
        <f t="shared" si="8"/>
        <v>0</v>
      </c>
      <c r="L12" s="16">
        <f t="shared" si="8"/>
        <v>0</v>
      </c>
      <c r="M12" s="16">
        <f t="shared" si="8"/>
        <v>28972</v>
      </c>
      <c r="N12" s="7">
        <f t="shared" si="1"/>
        <v>55.476499999999994</v>
      </c>
      <c r="O12" s="7" t="e">
        <f t="shared" si="2"/>
        <v>#DIV/0!</v>
      </c>
      <c r="P12" s="7" t="s">
        <v>61</v>
      </c>
      <c r="Q12" s="42">
        <f>SUM(Q13:Q14)</f>
        <v>1419</v>
      </c>
      <c r="R12" s="42">
        <f>SUM(R13:R14)</f>
        <v>9447</v>
      </c>
    </row>
    <row r="13" spans="1:18" s="4" customFormat="1" ht="21.75" customHeight="1">
      <c r="A13" s="95"/>
      <c r="B13" s="93"/>
      <c r="C13" s="67"/>
      <c r="D13" s="37" t="s">
        <v>28</v>
      </c>
      <c r="E13" s="54">
        <v>6660000</v>
      </c>
      <c r="F13" s="8"/>
      <c r="G13" s="9">
        <v>511901</v>
      </c>
      <c r="H13" s="17">
        <v>3343384</v>
      </c>
      <c r="I13" s="9">
        <v>511901</v>
      </c>
      <c r="J13" s="17">
        <v>3343355</v>
      </c>
      <c r="K13" s="9"/>
      <c r="L13" s="17"/>
      <c r="M13" s="6">
        <f>H13-J13-L13</f>
        <v>29</v>
      </c>
      <c r="N13" s="7">
        <f t="shared" si="1"/>
        <v>50.200525525525528</v>
      </c>
      <c r="O13" s="7" t="e">
        <f t="shared" si="2"/>
        <v>#DIV/0!</v>
      </c>
      <c r="P13" s="7">
        <f t="shared" si="3"/>
        <v>99.99913261533824</v>
      </c>
      <c r="Q13" s="41">
        <v>1362</v>
      </c>
      <c r="R13" s="40">
        <v>8661</v>
      </c>
    </row>
    <row r="14" spans="1:18" s="4" customFormat="1" ht="21.75" customHeight="1">
      <c r="A14" s="95"/>
      <c r="B14" s="93"/>
      <c r="C14" s="68"/>
      <c r="D14" s="37" t="s">
        <v>29</v>
      </c>
      <c r="E14" s="54">
        <v>1140000</v>
      </c>
      <c r="F14" s="8"/>
      <c r="G14" s="9">
        <v>24059</v>
      </c>
      <c r="H14" s="17">
        <v>1012755</v>
      </c>
      <c r="I14" s="9">
        <v>28387</v>
      </c>
      <c r="J14" s="17">
        <v>983812</v>
      </c>
      <c r="K14" s="9"/>
      <c r="L14" s="17"/>
      <c r="M14" s="6">
        <f>H14-J14-L14</f>
        <v>28943</v>
      </c>
      <c r="N14" s="7">
        <f>+J14/E14*100</f>
        <v>86.299298245614025</v>
      </c>
      <c r="O14" s="7" t="e">
        <f>+J14/F14*100</f>
        <v>#DIV/0!</v>
      </c>
      <c r="P14" s="7">
        <f>+J14/H14*100</f>
        <v>97.142151853113532</v>
      </c>
      <c r="Q14" s="41">
        <v>57</v>
      </c>
      <c r="R14" s="40">
        <v>786</v>
      </c>
    </row>
    <row r="15" spans="1:18" s="4" customFormat="1" ht="21.75" customHeight="1">
      <c r="A15" s="95"/>
      <c r="B15" s="93"/>
      <c r="C15" s="66" t="s">
        <v>59</v>
      </c>
      <c r="D15" s="36" t="s">
        <v>26</v>
      </c>
      <c r="E15" s="53">
        <f t="shared" ref="E15:M15" si="9">SUM(E16:E17)</f>
        <v>11500000</v>
      </c>
      <c r="F15" s="16">
        <f t="shared" si="9"/>
        <v>0</v>
      </c>
      <c r="G15" s="16">
        <f t="shared" si="9"/>
        <v>9644</v>
      </c>
      <c r="H15" s="16">
        <f t="shared" si="9"/>
        <v>1345401</v>
      </c>
      <c r="I15" s="16">
        <f t="shared" si="9"/>
        <v>495</v>
      </c>
      <c r="J15" s="16">
        <f t="shared" si="9"/>
        <v>1334748</v>
      </c>
      <c r="K15" s="16">
        <f t="shared" si="9"/>
        <v>0</v>
      </c>
      <c r="L15" s="16">
        <f t="shared" si="9"/>
        <v>0</v>
      </c>
      <c r="M15" s="16">
        <f t="shared" si="9"/>
        <v>10653</v>
      </c>
      <c r="N15" s="7">
        <f t="shared" si="1"/>
        <v>11.606504347826087</v>
      </c>
      <c r="O15" s="7" t="e">
        <f t="shared" si="2"/>
        <v>#DIV/0!</v>
      </c>
      <c r="P15" s="7">
        <f t="shared" si="3"/>
        <v>99.20819146113314</v>
      </c>
      <c r="Q15" s="42">
        <f>SUM(Q16:Q17)</f>
        <v>0</v>
      </c>
      <c r="R15" s="42">
        <f>SUM(R16:R17)</f>
        <v>0</v>
      </c>
    </row>
    <row r="16" spans="1:18" s="4" customFormat="1" ht="21.75" customHeight="1">
      <c r="A16" s="95"/>
      <c r="B16" s="93"/>
      <c r="C16" s="67"/>
      <c r="D16" s="38" t="s">
        <v>30</v>
      </c>
      <c r="E16" s="54">
        <v>2544000</v>
      </c>
      <c r="F16" s="8"/>
      <c r="G16" s="17">
        <v>4</v>
      </c>
      <c r="H16" s="17">
        <v>1335540</v>
      </c>
      <c r="I16" s="17">
        <v>401</v>
      </c>
      <c r="J16" s="17">
        <v>1334434</v>
      </c>
      <c r="K16" s="17"/>
      <c r="L16" s="17"/>
      <c r="M16" s="6">
        <f t="shared" ref="M16:M22" si="10">H16-J16-L16</f>
        <v>1106</v>
      </c>
      <c r="N16" s="7">
        <f t="shared" si="1"/>
        <v>52.454166666666666</v>
      </c>
      <c r="O16" s="7" t="e">
        <f t="shared" si="2"/>
        <v>#DIV/0!</v>
      </c>
      <c r="P16" s="7">
        <f t="shared" si="3"/>
        <v>99.91718705542327</v>
      </c>
      <c r="Q16" s="41"/>
      <c r="R16" s="40"/>
    </row>
    <row r="17" spans="1:18" s="4" customFormat="1" ht="21.75" customHeight="1">
      <c r="A17" s="95"/>
      <c r="B17" s="93"/>
      <c r="C17" s="68"/>
      <c r="D17" s="38" t="s">
        <v>31</v>
      </c>
      <c r="E17" s="54">
        <v>8956000</v>
      </c>
      <c r="F17" s="8"/>
      <c r="G17" s="17">
        <v>9640</v>
      </c>
      <c r="H17" s="17">
        <v>9861</v>
      </c>
      <c r="I17" s="17">
        <v>94</v>
      </c>
      <c r="J17" s="17">
        <v>314</v>
      </c>
      <c r="K17" s="17"/>
      <c r="L17" s="17"/>
      <c r="M17" s="6">
        <f t="shared" si="10"/>
        <v>9547</v>
      </c>
      <c r="N17" s="7">
        <f t="shared" si="1"/>
        <v>3.5060294774452881E-3</v>
      </c>
      <c r="O17" s="7" t="e">
        <f t="shared" si="2"/>
        <v>#DIV/0!</v>
      </c>
      <c r="P17" s="7">
        <f t="shared" si="3"/>
        <v>3.1842612311124632</v>
      </c>
      <c r="Q17" s="41"/>
      <c r="R17" s="40"/>
    </row>
    <row r="18" spans="1:18" s="4" customFormat="1" ht="21.75" customHeight="1">
      <c r="A18" s="95"/>
      <c r="B18" s="93"/>
      <c r="C18" s="61" t="s">
        <v>32</v>
      </c>
      <c r="D18" s="63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1"/>
      <c r="R18" s="40"/>
    </row>
    <row r="19" spans="1:18" s="4" customFormat="1" ht="21.75" customHeight="1">
      <c r="A19" s="95"/>
      <c r="B19" s="93"/>
      <c r="C19" s="64" t="s">
        <v>21</v>
      </c>
      <c r="D19" s="65"/>
      <c r="E19" s="54"/>
      <c r="F19" s="8"/>
      <c r="G19" s="8">
        <v>4212</v>
      </c>
      <c r="H19" s="17">
        <v>27277</v>
      </c>
      <c r="I19" s="17">
        <v>4212</v>
      </c>
      <c r="J19" s="17">
        <v>27277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1">
        <v>75</v>
      </c>
      <c r="R19" s="40">
        <v>281</v>
      </c>
    </row>
    <row r="20" spans="1:18" s="4" customFormat="1" ht="21.75" customHeight="1">
      <c r="A20" s="95"/>
      <c r="B20" s="93"/>
      <c r="C20" s="64" t="s">
        <v>22</v>
      </c>
      <c r="D20" s="65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95"/>
      <c r="B21" s="93"/>
      <c r="C21" s="64" t="s">
        <v>23</v>
      </c>
      <c r="D21" s="65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1"/>
      <c r="R21" s="40"/>
    </row>
    <row r="22" spans="1:18" s="4" customFormat="1" ht="21.75" customHeight="1">
      <c r="A22" s="95"/>
      <c r="B22" s="93"/>
      <c r="C22" s="64" t="s">
        <v>24</v>
      </c>
      <c r="D22" s="65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95"/>
      <c r="B23" s="93"/>
      <c r="C23" s="66" t="s">
        <v>33</v>
      </c>
      <c r="D23" s="36" t="s">
        <v>26</v>
      </c>
      <c r="E23" s="52">
        <f>SUM(E24:E29)</f>
        <v>24400000</v>
      </c>
      <c r="F23" s="6">
        <f t="shared" ref="F23:M23" si="11">SUM(F24:F29)</f>
        <v>0</v>
      </c>
      <c r="G23" s="6">
        <f t="shared" si="11"/>
        <v>3267646</v>
      </c>
      <c r="H23" s="6">
        <f t="shared" si="11"/>
        <v>13099830</v>
      </c>
      <c r="I23" s="6">
        <f t="shared" si="11"/>
        <v>2228496</v>
      </c>
      <c r="J23" s="6">
        <f t="shared" si="11"/>
        <v>12024058</v>
      </c>
      <c r="K23" s="6">
        <f t="shared" si="11"/>
        <v>11</v>
      </c>
      <c r="L23" s="6">
        <f t="shared" si="11"/>
        <v>11</v>
      </c>
      <c r="M23" s="6">
        <f t="shared" si="11"/>
        <v>1075761</v>
      </c>
      <c r="N23" s="7">
        <f t="shared" si="1"/>
        <v>49.278926229508194</v>
      </c>
      <c r="O23" s="7" t="e">
        <f t="shared" si="2"/>
        <v>#DIV/0!</v>
      </c>
      <c r="P23" s="7">
        <f t="shared" si="3"/>
        <v>91.78789343067811</v>
      </c>
      <c r="Q23" s="43">
        <f>SUM(Q24:Q29)</f>
        <v>10244</v>
      </c>
      <c r="R23" s="43">
        <f>SUM(R24:R29)</f>
        <v>53157</v>
      </c>
    </row>
    <row r="24" spans="1:18" s="4" customFormat="1" ht="21.75" customHeight="1">
      <c r="A24" s="95"/>
      <c r="B24" s="93"/>
      <c r="C24" s="67"/>
      <c r="D24" s="39" t="s">
        <v>39</v>
      </c>
      <c r="E24" s="55">
        <v>2783000</v>
      </c>
      <c r="F24" s="8"/>
      <c r="G24" s="17">
        <v>588555</v>
      </c>
      <c r="H24" s="17">
        <v>4409339</v>
      </c>
      <c r="I24" s="17">
        <v>581658</v>
      </c>
      <c r="J24" s="17">
        <v>4380583</v>
      </c>
      <c r="K24" s="17"/>
      <c r="L24" s="17"/>
      <c r="M24" s="6">
        <f t="shared" ref="M24:M29" si="12">H24-J24-L24</f>
        <v>28756</v>
      </c>
      <c r="N24" s="7">
        <f t="shared" si="1"/>
        <v>157.40506647502696</v>
      </c>
      <c r="O24" s="7" t="e">
        <f t="shared" si="2"/>
        <v>#DIV/0!</v>
      </c>
      <c r="P24" s="7">
        <f t="shared" si="3"/>
        <v>99.347838757691349</v>
      </c>
      <c r="Q24" s="41">
        <v>1078</v>
      </c>
      <c r="R24" s="40">
        <v>8290</v>
      </c>
    </row>
    <row r="25" spans="1:18" s="4" customFormat="1" ht="21.75" customHeight="1">
      <c r="A25" s="95"/>
      <c r="B25" s="93"/>
      <c r="C25" s="67"/>
      <c r="D25" s="39" t="s">
        <v>34</v>
      </c>
      <c r="E25" s="55">
        <v>2027000</v>
      </c>
      <c r="F25" s="8"/>
      <c r="G25" s="17">
        <v>86061</v>
      </c>
      <c r="H25" s="17">
        <v>569878</v>
      </c>
      <c r="I25" s="17">
        <v>86061</v>
      </c>
      <c r="J25" s="17">
        <v>569874</v>
      </c>
      <c r="K25" s="17"/>
      <c r="L25" s="17"/>
      <c r="M25" s="6">
        <f t="shared" si="12"/>
        <v>4</v>
      </c>
      <c r="N25" s="7">
        <f t="shared" si="1"/>
        <v>28.114158855451404</v>
      </c>
      <c r="O25" s="7" t="e">
        <f t="shared" si="2"/>
        <v>#DIV/0!</v>
      </c>
      <c r="P25" s="7">
        <f t="shared" si="3"/>
        <v>99.999298095381818</v>
      </c>
      <c r="Q25" s="41">
        <v>248</v>
      </c>
      <c r="R25" s="40">
        <v>1702</v>
      </c>
    </row>
    <row r="26" spans="1:18" s="4" customFormat="1" ht="21.75" customHeight="1">
      <c r="A26" s="95"/>
      <c r="B26" s="93"/>
      <c r="C26" s="67"/>
      <c r="D26" s="39" t="s">
        <v>25</v>
      </c>
      <c r="E26" s="55">
        <v>95000</v>
      </c>
      <c r="F26" s="8"/>
      <c r="G26" s="17">
        <v>95</v>
      </c>
      <c r="H26" s="17">
        <v>305</v>
      </c>
      <c r="I26" s="17">
        <v>45</v>
      </c>
      <c r="J26" s="17">
        <v>255</v>
      </c>
      <c r="K26" s="17"/>
      <c r="L26" s="17"/>
      <c r="M26" s="6">
        <f t="shared" si="12"/>
        <v>50</v>
      </c>
      <c r="N26" s="7">
        <f t="shared" si="1"/>
        <v>0.26842105263157895</v>
      </c>
      <c r="O26" s="7" t="e">
        <f t="shared" si="2"/>
        <v>#DIV/0!</v>
      </c>
      <c r="P26" s="7">
        <f t="shared" si="3"/>
        <v>83.606557377049185</v>
      </c>
      <c r="Q26" s="41"/>
      <c r="R26" s="40"/>
    </row>
    <row r="27" spans="1:18" s="4" customFormat="1" ht="21.75" customHeight="1">
      <c r="A27" s="95"/>
      <c r="B27" s="93"/>
      <c r="C27" s="67"/>
      <c r="D27" s="39" t="s">
        <v>3</v>
      </c>
      <c r="E27" s="55">
        <v>3400000</v>
      </c>
      <c r="F27" s="8"/>
      <c r="G27" s="17">
        <v>10294</v>
      </c>
      <c r="H27" s="17">
        <v>154658</v>
      </c>
      <c r="I27" s="17">
        <v>3008</v>
      </c>
      <c r="J27" s="17">
        <v>146797</v>
      </c>
      <c r="K27" s="17"/>
      <c r="L27" s="17"/>
      <c r="M27" s="6">
        <f t="shared" si="12"/>
        <v>7861</v>
      </c>
      <c r="N27" s="7">
        <f t="shared" si="1"/>
        <v>4.3175588235294118</v>
      </c>
      <c r="O27" s="7" t="e">
        <f t="shared" si="2"/>
        <v>#DIV/0!</v>
      </c>
      <c r="P27" s="7">
        <f t="shared" si="3"/>
        <v>94.917172082918441</v>
      </c>
      <c r="Q27" s="41"/>
      <c r="R27" s="40"/>
    </row>
    <row r="28" spans="1:18" s="4" customFormat="1" ht="21.75" customHeight="1">
      <c r="A28" s="95"/>
      <c r="B28" s="93"/>
      <c r="C28" s="67"/>
      <c r="D28" s="39" t="s">
        <v>4</v>
      </c>
      <c r="E28" s="55">
        <v>6572000</v>
      </c>
      <c r="F28" s="8"/>
      <c r="G28" s="17">
        <v>2501101</v>
      </c>
      <c r="H28" s="17">
        <v>4596040</v>
      </c>
      <c r="I28" s="17">
        <v>1476184</v>
      </c>
      <c r="J28" s="17">
        <v>3556939</v>
      </c>
      <c r="K28" s="17">
        <v>11</v>
      </c>
      <c r="L28" s="17">
        <v>11</v>
      </c>
      <c r="M28" s="6">
        <f t="shared" si="12"/>
        <v>1039090</v>
      </c>
      <c r="N28" s="7">
        <f t="shared" si="1"/>
        <v>54.122626293365798</v>
      </c>
      <c r="O28" s="7" t="e">
        <f t="shared" si="2"/>
        <v>#DIV/0!</v>
      </c>
      <c r="P28" s="7">
        <f t="shared" si="3"/>
        <v>77.391384757312821</v>
      </c>
      <c r="Q28" s="41">
        <v>8918</v>
      </c>
      <c r="R28" s="40">
        <v>43165</v>
      </c>
    </row>
    <row r="29" spans="1:18" s="4" customFormat="1" ht="21.75" customHeight="1">
      <c r="A29" s="95"/>
      <c r="B29" s="93"/>
      <c r="C29" s="68"/>
      <c r="D29" s="39" t="s">
        <v>5</v>
      </c>
      <c r="E29" s="55">
        <v>9523000</v>
      </c>
      <c r="F29" s="8"/>
      <c r="G29" s="17">
        <v>81540</v>
      </c>
      <c r="H29" s="17">
        <v>3369610</v>
      </c>
      <c r="I29" s="17">
        <v>81540</v>
      </c>
      <c r="J29" s="17">
        <v>3369610</v>
      </c>
      <c r="K29" s="17"/>
      <c r="L29" s="17"/>
      <c r="M29" s="6">
        <f t="shared" si="12"/>
        <v>0</v>
      </c>
      <c r="N29" s="7">
        <f t="shared" si="1"/>
        <v>35.383912632573768</v>
      </c>
      <c r="O29" s="7" t="e">
        <f t="shared" si="2"/>
        <v>#DIV/0!</v>
      </c>
      <c r="P29" s="7">
        <f t="shared" si="3"/>
        <v>100</v>
      </c>
      <c r="Q29" s="41"/>
      <c r="R29" s="40"/>
    </row>
    <row r="30" spans="1:18" s="5" customFormat="1" ht="21.75" customHeight="1">
      <c r="A30" s="95"/>
      <c r="B30" s="66" t="s">
        <v>6</v>
      </c>
      <c r="C30" s="62" t="s">
        <v>7</v>
      </c>
      <c r="D30" s="63"/>
      <c r="E30" s="52">
        <f>SUM(E31,E32,E33,E36:E43)</f>
        <v>254150000</v>
      </c>
      <c r="F30" s="6">
        <f t="shared" ref="F30:M30" si="13">SUM(F31,F32,F33,F36:F43)</f>
        <v>0</v>
      </c>
      <c r="G30" s="6">
        <f t="shared" si="13"/>
        <v>18977939</v>
      </c>
      <c r="H30" s="6">
        <f>SUM(H31,H32,H33,H36:H43)</f>
        <v>219080015</v>
      </c>
      <c r="I30" s="6">
        <f t="shared" si="13"/>
        <v>14427369</v>
      </c>
      <c r="J30" s="6">
        <f t="shared" si="13"/>
        <v>214017272</v>
      </c>
      <c r="K30" s="6">
        <f t="shared" si="13"/>
        <v>38</v>
      </c>
      <c r="L30" s="6">
        <f t="shared" si="13"/>
        <v>38</v>
      </c>
      <c r="M30" s="6">
        <f t="shared" si="13"/>
        <v>5062705</v>
      </c>
      <c r="N30" s="7">
        <f t="shared" si="1"/>
        <v>84.209038756639771</v>
      </c>
      <c r="O30" s="7" t="e">
        <f t="shared" si="2"/>
        <v>#DIV/0!</v>
      </c>
      <c r="P30" s="7">
        <f t="shared" si="3"/>
        <v>97.689089531968492</v>
      </c>
      <c r="Q30" s="43">
        <f>SUM(Q31,Q32,Q33,Q36:Q43)</f>
        <v>153212</v>
      </c>
      <c r="R30" s="43">
        <f>SUM(R31,R32,R33,R36:R43)</f>
        <v>635842</v>
      </c>
    </row>
    <row r="31" spans="1:18" s="4" customFormat="1" ht="21.75" customHeight="1">
      <c r="A31" s="95"/>
      <c r="B31" s="93"/>
      <c r="C31" s="61" t="s">
        <v>8</v>
      </c>
      <c r="D31" s="63"/>
      <c r="E31" s="54">
        <v>13412000</v>
      </c>
      <c r="F31" s="8"/>
      <c r="G31" s="17">
        <v>779151</v>
      </c>
      <c r="H31" s="17">
        <v>6170881</v>
      </c>
      <c r="I31" s="17">
        <v>723605</v>
      </c>
      <c r="J31" s="17">
        <v>6104129</v>
      </c>
      <c r="K31" s="17"/>
      <c r="L31" s="17"/>
      <c r="M31" s="6">
        <f>H31-J31-L31</f>
        <v>66752</v>
      </c>
      <c r="N31" s="7">
        <f t="shared" si="1"/>
        <v>45.512444079928422</v>
      </c>
      <c r="O31" s="7" t="e">
        <f t="shared" si="2"/>
        <v>#DIV/0!</v>
      </c>
      <c r="P31" s="7">
        <f t="shared" si="3"/>
        <v>98.918274392262632</v>
      </c>
      <c r="Q31" s="41">
        <v>4795</v>
      </c>
      <c r="R31" s="40">
        <v>4795</v>
      </c>
    </row>
    <row r="32" spans="1:18" s="4" customFormat="1" ht="21.75" customHeight="1">
      <c r="A32" s="95"/>
      <c r="B32" s="93"/>
      <c r="C32" s="61" t="s">
        <v>9</v>
      </c>
      <c r="D32" s="63"/>
      <c r="E32" s="54">
        <v>39000000</v>
      </c>
      <c r="F32" s="8"/>
      <c r="G32" s="17">
        <v>65395</v>
      </c>
      <c r="H32" s="17">
        <v>787842</v>
      </c>
      <c r="I32" s="17">
        <v>18599</v>
      </c>
      <c r="J32" s="17">
        <v>738171</v>
      </c>
      <c r="K32" s="17"/>
      <c r="L32" s="17"/>
      <c r="M32" s="6">
        <f>H32-J32-L32</f>
        <v>49671</v>
      </c>
      <c r="N32" s="7">
        <f t="shared" si="1"/>
        <v>1.8927461538461539</v>
      </c>
      <c r="O32" s="7" t="e">
        <f t="shared" si="2"/>
        <v>#DIV/0!</v>
      </c>
      <c r="P32" s="7">
        <f t="shared" si="3"/>
        <v>93.695309465603501</v>
      </c>
      <c r="Q32" s="41"/>
      <c r="R32" s="40"/>
    </row>
    <row r="33" spans="1:21" s="4" customFormat="1" ht="21.75" customHeight="1">
      <c r="A33" s="95"/>
      <c r="B33" s="93"/>
      <c r="C33" s="66" t="s">
        <v>35</v>
      </c>
      <c r="D33" s="36" t="s">
        <v>26</v>
      </c>
      <c r="E33" s="53">
        <f>SUM(E34:E35)</f>
        <v>58038000</v>
      </c>
      <c r="F33" s="16">
        <f t="shared" ref="F33:M33" si="14">SUM(F34:F35)</f>
        <v>0</v>
      </c>
      <c r="G33" s="16">
        <f t="shared" si="14"/>
        <v>12259730</v>
      </c>
      <c r="H33" s="16">
        <f t="shared" si="14"/>
        <v>33327192</v>
      </c>
      <c r="I33" s="16">
        <f t="shared" si="14"/>
        <v>8473174</v>
      </c>
      <c r="J33" s="16">
        <f>SUM(J34:J35)</f>
        <v>29490148</v>
      </c>
      <c r="K33" s="16">
        <f t="shared" si="14"/>
        <v>38</v>
      </c>
      <c r="L33" s="16">
        <f t="shared" si="14"/>
        <v>38</v>
      </c>
      <c r="M33" s="16">
        <f t="shared" si="14"/>
        <v>3837006</v>
      </c>
      <c r="N33" s="7">
        <f t="shared" si="1"/>
        <v>50.811792274027354</v>
      </c>
      <c r="O33" s="7" t="e">
        <f t="shared" si="2"/>
        <v>#DIV/0!</v>
      </c>
      <c r="P33" s="7">
        <f t="shared" si="3"/>
        <v>88.486746798230115</v>
      </c>
      <c r="Q33" s="42">
        <f>SUM(Q34:Q35)</f>
        <v>31688</v>
      </c>
      <c r="R33" s="42">
        <f>SUM(R34:R35)</f>
        <v>149971</v>
      </c>
    </row>
    <row r="34" spans="1:21" s="4" customFormat="1" ht="21.75" customHeight="1">
      <c r="A34" s="95"/>
      <c r="B34" s="93"/>
      <c r="C34" s="67"/>
      <c r="D34" s="37" t="s">
        <v>36</v>
      </c>
      <c r="E34" s="54">
        <v>21102000</v>
      </c>
      <c r="F34" s="8"/>
      <c r="G34" s="8">
        <v>9306915</v>
      </c>
      <c r="H34" s="8">
        <v>16483691</v>
      </c>
      <c r="I34" s="8">
        <v>5520359</v>
      </c>
      <c r="J34" s="8">
        <v>12646647</v>
      </c>
      <c r="K34" s="8">
        <v>38</v>
      </c>
      <c r="L34" s="8">
        <v>38</v>
      </c>
      <c r="M34" s="6">
        <f t="shared" ref="M34:M43" si="15">H34-J34-L34</f>
        <v>3837006</v>
      </c>
      <c r="N34" s="7">
        <f t="shared" si="1"/>
        <v>59.931034972988343</v>
      </c>
      <c r="O34" s="7" t="e">
        <f t="shared" si="2"/>
        <v>#DIV/0!</v>
      </c>
      <c r="P34" s="7">
        <f t="shared" si="3"/>
        <v>76.722179516711392</v>
      </c>
      <c r="Q34" s="41">
        <v>31688</v>
      </c>
      <c r="R34" s="40">
        <v>149971</v>
      </c>
    </row>
    <row r="35" spans="1:21" s="4" customFormat="1" ht="21.75" customHeight="1">
      <c r="A35" s="95"/>
      <c r="B35" s="93"/>
      <c r="C35" s="68"/>
      <c r="D35" s="37" t="s">
        <v>60</v>
      </c>
      <c r="E35" s="54">
        <v>36936000</v>
      </c>
      <c r="F35" s="8"/>
      <c r="G35" s="8">
        <v>2952815</v>
      </c>
      <c r="H35" s="8">
        <v>16843501</v>
      </c>
      <c r="I35" s="8">
        <v>2952815</v>
      </c>
      <c r="J35" s="8">
        <v>16843501</v>
      </c>
      <c r="K35" s="8"/>
      <c r="L35" s="8"/>
      <c r="M35" s="6">
        <f t="shared" si="15"/>
        <v>0</v>
      </c>
      <c r="N35" s="7">
        <f t="shared" si="1"/>
        <v>45.601854559237594</v>
      </c>
      <c r="O35" s="7" t="e">
        <f t="shared" si="2"/>
        <v>#DIV/0!</v>
      </c>
      <c r="P35" s="7">
        <f t="shared" si="3"/>
        <v>100</v>
      </c>
      <c r="Q35" s="41"/>
      <c r="R35" s="40"/>
    </row>
    <row r="36" spans="1:21" s="4" customFormat="1" ht="21.75" customHeight="1">
      <c r="A36" s="95"/>
      <c r="B36" s="93"/>
      <c r="C36" s="61" t="s">
        <v>11</v>
      </c>
      <c r="D36" s="63"/>
      <c r="E36" s="54">
        <v>19000000</v>
      </c>
      <c r="F36" s="8"/>
      <c r="G36" s="17">
        <v>185360</v>
      </c>
      <c r="H36" s="17">
        <v>7659952</v>
      </c>
      <c r="I36" s="17">
        <v>185360</v>
      </c>
      <c r="J36" s="17">
        <v>7659952</v>
      </c>
      <c r="K36" s="8"/>
      <c r="L36" s="8"/>
      <c r="M36" s="6">
        <f t="shared" si="15"/>
        <v>0</v>
      </c>
      <c r="N36" s="7">
        <f t="shared" si="1"/>
        <v>40.315536842105267</v>
      </c>
      <c r="O36" s="7" t="e">
        <f t="shared" si="2"/>
        <v>#DIV/0!</v>
      </c>
      <c r="P36" s="7">
        <f t="shared" si="3"/>
        <v>100</v>
      </c>
      <c r="Q36" s="41"/>
      <c r="R36" s="40"/>
      <c r="S36" s="31"/>
      <c r="T36" s="31"/>
      <c r="U36" s="31"/>
    </row>
    <row r="37" spans="1:21" s="4" customFormat="1" ht="21.75" customHeight="1">
      <c r="A37" s="95"/>
      <c r="B37" s="93"/>
      <c r="C37" s="61" t="s">
        <v>37</v>
      </c>
      <c r="D37" s="63"/>
      <c r="E37" s="54">
        <v>124700000</v>
      </c>
      <c r="F37" s="8"/>
      <c r="G37" s="17">
        <v>5688303</v>
      </c>
      <c r="H37" s="17">
        <v>171134148</v>
      </c>
      <c r="I37" s="17">
        <v>5026631</v>
      </c>
      <c r="J37" s="17">
        <v>170024872</v>
      </c>
      <c r="K37" s="8"/>
      <c r="L37" s="8"/>
      <c r="M37" s="6">
        <f t="shared" si="15"/>
        <v>1109276</v>
      </c>
      <c r="N37" s="7">
        <f t="shared" si="1"/>
        <v>136.34713071371291</v>
      </c>
      <c r="O37" s="7" t="e">
        <f t="shared" si="2"/>
        <v>#DIV/0!</v>
      </c>
      <c r="P37" s="7">
        <f t="shared" si="3"/>
        <v>99.351809084882348</v>
      </c>
      <c r="Q37" s="41">
        <v>116729</v>
      </c>
      <c r="R37" s="40">
        <v>481076</v>
      </c>
      <c r="S37" s="31"/>
      <c r="T37" s="31"/>
      <c r="U37" s="31"/>
    </row>
    <row r="38" spans="1:21" s="4" customFormat="1" ht="21.75" customHeight="1">
      <c r="A38" s="95"/>
      <c r="B38" s="93"/>
      <c r="C38" s="64" t="s">
        <v>0</v>
      </c>
      <c r="D38" s="65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  <c r="S38" s="31"/>
      <c r="T38" s="31"/>
      <c r="U38" s="31"/>
    </row>
    <row r="39" spans="1:21" s="4" customFormat="1" ht="21.75" customHeight="1">
      <c r="A39" s="95"/>
      <c r="B39" s="93"/>
      <c r="C39" s="64" t="s">
        <v>2</v>
      </c>
      <c r="D39" s="65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  <c r="S39" s="31"/>
      <c r="T39" s="31"/>
      <c r="U39" s="31"/>
    </row>
    <row r="40" spans="1:21" s="4" customFormat="1" ht="21.75" customHeight="1">
      <c r="A40" s="95"/>
      <c r="B40" s="93"/>
      <c r="C40" s="64" t="s">
        <v>10</v>
      </c>
      <c r="D40" s="65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  <c r="S40" s="31"/>
      <c r="T40" s="31"/>
      <c r="U40" s="31"/>
    </row>
    <row r="41" spans="1:21" s="4" customFormat="1" ht="21.75" customHeight="1">
      <c r="A41" s="95"/>
      <c r="B41" s="93"/>
      <c r="C41" s="64" t="s">
        <v>12</v>
      </c>
      <c r="D41" s="65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  <c r="S41" s="31"/>
      <c r="T41" s="31"/>
      <c r="U41" s="31"/>
    </row>
    <row r="42" spans="1:21" s="4" customFormat="1" ht="21.75" customHeight="1">
      <c r="A42" s="95"/>
      <c r="B42" s="93"/>
      <c r="C42" s="64" t="s">
        <v>13</v>
      </c>
      <c r="D42" s="65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  <c r="S42" s="31"/>
      <c r="T42" s="31"/>
      <c r="U42" s="31"/>
    </row>
    <row r="43" spans="1:21" s="4" customFormat="1" ht="21.75" customHeight="1" thickBot="1">
      <c r="A43" s="95"/>
      <c r="B43" s="93"/>
      <c r="C43" s="70" t="s">
        <v>38</v>
      </c>
      <c r="D43" s="71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4"/>
      <c r="R43" s="45"/>
      <c r="S43" s="31"/>
      <c r="T43" s="31"/>
      <c r="U43" s="31"/>
    </row>
    <row r="44" spans="1:21" s="5" customFormat="1" ht="21.75" customHeight="1">
      <c r="A44" s="90" t="s">
        <v>14</v>
      </c>
      <c r="B44" s="72" t="s">
        <v>15</v>
      </c>
      <c r="C44" s="72"/>
      <c r="D44" s="73"/>
      <c r="E44" s="57">
        <f>SUM(E45:E47)</f>
        <v>1500000</v>
      </c>
      <c r="F44" s="29">
        <f t="shared" ref="F44:M44" si="16">SUM(F45:F47)</f>
        <v>0</v>
      </c>
      <c r="G44" s="29">
        <f>SUM(G45:G47)</f>
        <v>-39700</v>
      </c>
      <c r="H44" s="29">
        <f t="shared" si="16"/>
        <v>9452889</v>
      </c>
      <c r="I44" s="29">
        <f t="shared" si="16"/>
        <v>144909</v>
      </c>
      <c r="J44" s="29">
        <f t="shared" si="16"/>
        <v>2835375</v>
      </c>
      <c r="K44" s="29">
        <f t="shared" si="16"/>
        <v>101972</v>
      </c>
      <c r="L44" s="29">
        <f t="shared" si="16"/>
        <v>187276</v>
      </c>
      <c r="M44" s="29">
        <f t="shared" si="16"/>
        <v>6430238</v>
      </c>
      <c r="N44" s="30">
        <f t="shared" si="1"/>
        <v>189.02500000000001</v>
      </c>
      <c r="O44" s="30" t="e">
        <f t="shared" si="2"/>
        <v>#DIV/0!</v>
      </c>
      <c r="P44" s="30">
        <f t="shared" si="3"/>
        <v>29.994798415595486</v>
      </c>
      <c r="Q44" s="46">
        <f>SUM(Q45:Q47)</f>
        <v>67899</v>
      </c>
      <c r="R44" s="46">
        <f>SUM(R45:R47)</f>
        <v>722768</v>
      </c>
      <c r="S44" s="32"/>
      <c r="T44" s="32"/>
      <c r="U44" s="32"/>
    </row>
    <row r="45" spans="1:21" s="4" customFormat="1" ht="21.75" customHeight="1">
      <c r="A45" s="91"/>
      <c r="B45" s="61" t="s">
        <v>16</v>
      </c>
      <c r="C45" s="62"/>
      <c r="D45" s="63"/>
      <c r="E45" s="47">
        <v>363000</v>
      </c>
      <c r="F45" s="9"/>
      <c r="G45" s="47">
        <v>3725</v>
      </c>
      <c r="H45" s="47">
        <v>873689</v>
      </c>
      <c r="I45" s="47">
        <v>17351</v>
      </c>
      <c r="J45" s="47">
        <v>138696</v>
      </c>
      <c r="K45" s="17">
        <v>11</v>
      </c>
      <c r="L45" s="17">
        <v>2411</v>
      </c>
      <c r="M45" s="6">
        <f>H45-J45-L45</f>
        <v>732582</v>
      </c>
      <c r="N45" s="7">
        <f t="shared" si="1"/>
        <v>38.208264462809915</v>
      </c>
      <c r="O45" s="7" t="e">
        <f t="shared" si="2"/>
        <v>#DIV/0!</v>
      </c>
      <c r="P45" s="7">
        <f t="shared" si="3"/>
        <v>15.874756349227242</v>
      </c>
      <c r="Q45" s="41">
        <v>569</v>
      </c>
      <c r="R45" s="41">
        <v>58201</v>
      </c>
      <c r="S45" s="31"/>
      <c r="T45" s="31"/>
      <c r="U45" s="31"/>
    </row>
    <row r="46" spans="1:21" s="4" customFormat="1" ht="21.75" customHeight="1">
      <c r="A46" s="91"/>
      <c r="B46" s="61" t="s">
        <v>1</v>
      </c>
      <c r="C46" s="62"/>
      <c r="D46" s="63"/>
      <c r="E46" s="47">
        <v>437000</v>
      </c>
      <c r="F46" s="9"/>
      <c r="G46" s="9">
        <v>839</v>
      </c>
      <c r="H46" s="17">
        <v>1261121</v>
      </c>
      <c r="I46" s="17">
        <v>33535</v>
      </c>
      <c r="J46" s="17">
        <v>624434</v>
      </c>
      <c r="K46" s="17">
        <v>1569</v>
      </c>
      <c r="L46" s="17">
        <v>9561</v>
      </c>
      <c r="M46" s="6">
        <f>H46-J46-L46</f>
        <v>627126</v>
      </c>
      <c r="N46" s="7">
        <f t="shared" si="1"/>
        <v>142.89107551487413</v>
      </c>
      <c r="O46" s="7" t="e">
        <f t="shared" si="2"/>
        <v>#DIV/0!</v>
      </c>
      <c r="P46" s="7">
        <f t="shared" si="3"/>
        <v>49.514202047226235</v>
      </c>
      <c r="Q46" s="41">
        <v>363</v>
      </c>
      <c r="R46" s="40">
        <v>7193</v>
      </c>
      <c r="S46" s="31"/>
      <c r="T46" s="31"/>
      <c r="U46" s="31"/>
    </row>
    <row r="47" spans="1:21" s="4" customFormat="1" ht="21.75" customHeight="1">
      <c r="A47" s="92"/>
      <c r="B47" s="61" t="s">
        <v>17</v>
      </c>
      <c r="C47" s="62"/>
      <c r="D47" s="63"/>
      <c r="E47" s="54">
        <v>700000</v>
      </c>
      <c r="F47" s="8"/>
      <c r="G47" s="9">
        <v>-44264</v>
      </c>
      <c r="H47" s="17">
        <v>7318079</v>
      </c>
      <c r="I47" s="17">
        <v>94023</v>
      </c>
      <c r="J47" s="17">
        <v>2072245</v>
      </c>
      <c r="K47" s="17">
        <v>100392</v>
      </c>
      <c r="L47" s="17">
        <v>175304</v>
      </c>
      <c r="M47" s="6">
        <f>H47-J47-L47</f>
        <v>5070530</v>
      </c>
      <c r="N47" s="7">
        <f t="shared" si="1"/>
        <v>296.03500000000003</v>
      </c>
      <c r="O47" s="7" t="e">
        <f t="shared" si="2"/>
        <v>#DIV/0!</v>
      </c>
      <c r="P47" s="7">
        <f t="shared" si="3"/>
        <v>28.316789146441302</v>
      </c>
      <c r="Q47" s="41">
        <v>66967</v>
      </c>
      <c r="R47" s="40">
        <v>657374</v>
      </c>
      <c r="S47" s="31"/>
      <c r="T47" s="31"/>
      <c r="U47" s="31"/>
    </row>
    <row r="48" spans="1:21">
      <c r="S48" s="33"/>
      <c r="T48" s="33"/>
      <c r="U48" s="33"/>
    </row>
    <row r="49" spans="19:21">
      <c r="S49" s="33"/>
      <c r="T49" s="33"/>
      <c r="U49" s="33"/>
    </row>
    <row r="50" spans="19:21">
      <c r="S50" s="33"/>
      <c r="T50" s="33"/>
      <c r="U50" s="33"/>
    </row>
    <row r="51" spans="19:21">
      <c r="S51" s="33"/>
      <c r="T51" s="33"/>
      <c r="U51" s="33"/>
    </row>
    <row r="52" spans="19:21">
      <c r="S52" s="33"/>
      <c r="T52" s="33"/>
      <c r="U52" s="33"/>
    </row>
    <row r="53" spans="19:21">
      <c r="S53" s="33"/>
      <c r="T53" s="33"/>
      <c r="U53" s="33"/>
    </row>
    <row r="54" spans="19:21">
      <c r="S54" s="33"/>
      <c r="T54" s="33"/>
      <c r="U54" s="33"/>
    </row>
    <row r="55" spans="19:21">
      <c r="S55" s="33"/>
      <c r="T55" s="33"/>
      <c r="U55" s="33"/>
    </row>
    <row r="56" spans="19:21">
      <c r="S56" s="33"/>
      <c r="T56" s="33"/>
      <c r="U56" s="33"/>
    </row>
    <row r="57" spans="19:21">
      <c r="S57" s="33"/>
      <c r="T57" s="33"/>
      <c r="U57" s="33"/>
    </row>
    <row r="58" spans="19:21">
      <c r="S58" s="33"/>
      <c r="T58" s="33"/>
      <c r="U58" s="33"/>
    </row>
    <row r="59" spans="19:21">
      <c r="S59" s="33"/>
      <c r="T59" s="33"/>
      <c r="U59" s="33"/>
    </row>
    <row r="60" spans="19:21">
      <c r="S60" s="33"/>
      <c r="T60" s="33"/>
      <c r="U60" s="33"/>
    </row>
    <row r="61" spans="19:21">
      <c r="S61" s="33"/>
      <c r="T61" s="33"/>
      <c r="U61" s="33"/>
    </row>
    <row r="62" spans="19:21">
      <c r="S62" s="33"/>
      <c r="T62" s="33"/>
      <c r="U62" s="33"/>
    </row>
    <row r="63" spans="19:21">
      <c r="S63" s="33"/>
      <c r="T63" s="33"/>
      <c r="U63" s="33"/>
    </row>
    <row r="64" spans="19:21">
      <c r="S64" s="33"/>
      <c r="T64" s="33"/>
      <c r="U64" s="33"/>
    </row>
    <row r="65" spans="19:21">
      <c r="S65" s="33"/>
      <c r="T65" s="33"/>
      <c r="U65" s="33"/>
    </row>
    <row r="66" spans="19:21">
      <c r="S66" s="33"/>
      <c r="T66" s="33"/>
      <c r="U66" s="33"/>
    </row>
  </sheetData>
  <mergeCells count="44"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A6:A8"/>
    <mergeCell ref="I4:J4"/>
    <mergeCell ref="A4:D5"/>
    <mergeCell ref="B6:D6"/>
    <mergeCell ref="B7:D7"/>
    <mergeCell ref="B8:D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C19:D19"/>
    <mergeCell ref="G4:H4"/>
    <mergeCell ref="K4:L4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Windows 사용자</cp:lastModifiedBy>
  <cp:lastPrinted>2017-01-13T04:38:27Z</cp:lastPrinted>
  <dcterms:created xsi:type="dcterms:W3CDTF">1999-04-08T04:49:33Z</dcterms:created>
  <dcterms:modified xsi:type="dcterms:W3CDTF">2018-07-06T07:34:20Z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